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7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40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</t>
        </r>
      </text>
    </comment>
    <comment ref="F140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<sst xmlns="http://schemas.openxmlformats.org/spreadsheetml/2006/main" count="336" uniqueCount="149">
  <si>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</si>
  <si>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</si>
  <si>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</si>
  <si>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</si>
  <si>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</si>
  <si>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</si>
  <si>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</si>
  <si>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</si>
  <si>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</si>
  <si>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</si>
  <si>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</si>
  <si>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</si>
  <si>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</si>
  <si>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</si>
  <si>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Изме
нения
(тыс.
руб)</t>
  </si>
  <si>
    <t>Связь и информатика</t>
  </si>
  <si>
    <t>Физическая  культура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</si>
  <si>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</si>
  <si>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</si>
  <si>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</si>
  <si>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</si>
  <si>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</si>
  <si>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</si>
  <si>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</si>
  <si>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</si>
  <si>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</si>
  <si>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Органы юстиции</t>
  </si>
  <si>
    <t>Закупка товаров, работ, услуг в целях капитального ремонта государственного (муниципального) имущества</t>
  </si>
  <si>
    <t>04</t>
  </si>
  <si>
    <t>09</t>
  </si>
  <si>
    <t>Дорожное хозяйство (дорожные фонды)</t>
  </si>
  <si>
    <t>Субсидии юридическим лицам (кроме государственных (муниципальных)
учреждений) и физическим лицам - производителям товаров, работ, услуг</t>
  </si>
  <si>
    <t>01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</si>
  <si>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</si>
  <si>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</si>
  <si>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</si>
  <si>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Сумма на год </t>
  </si>
  <si>
    <t xml:space="preserve"> (тыс. рублей)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</si>
  <si>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</si>
  <si>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 и окружного  бюджета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</si>
  <si>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</si>
  <si>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власти"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</si>
  <si>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</si>
  <si>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</si>
  <si>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</si>
  <si>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</si>
  <si>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</si>
  <si>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</si>
  <si>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</si>
  <si>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</si>
  <si>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</si>
  <si>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</si>
  <si>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</si>
  <si>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</si>
  <si>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</si>
  <si>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</si>
  <si>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</si>
  <si>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</si>
  <si>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 xml:space="preserve">Реализация мероприятий </t>
  </si>
  <si>
    <t>сельского поселения Шеркалы</t>
  </si>
  <si>
    <t>Администрация сельское поселение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</si>
  <si>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</si>
  <si>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</si>
  <si>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</si>
  <si>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/>
  </si>
  <si>
    <t>Национальная  экономика</t>
  </si>
  <si>
    <t>Субсидии бюджетным учреждениям</t>
  </si>
  <si>
    <t>Социальная политика</t>
  </si>
  <si>
    <t>10</t>
  </si>
  <si>
    <t>Пенсионное обеспечение</t>
  </si>
  <si>
    <t xml:space="preserve">Социальное  обеспечение и иные  выплаты  населению </t>
  </si>
  <si>
    <t>Физическая культура  и спорт</t>
  </si>
  <si>
    <t xml:space="preserve">Глава муниципального образования </t>
  </si>
  <si>
    <t>40 1 00 71600</t>
  </si>
  <si>
    <t>Пенсии за выслугу лет, дополнительное пенсионное обеспечение</t>
  </si>
  <si>
    <t>Иные выплаты населению</t>
  </si>
  <si>
    <t>Непрограммное  направление деятельности "Исполнение  отдельных  расходных  обязательств сельского поселения Шеркалы"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</si>
  <si>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</si>
  <si>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</si>
  <si>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</si>
  <si>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Предоставление субсидий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</si>
  <si>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</si>
  <si>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Расходы на создание условий для деятельности  народных дружин</t>
  </si>
  <si>
    <t>00</t>
  </si>
  <si>
    <t>Общеэкономические вопросы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</si>
  <si>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</si>
  <si>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мероприятий</t>
  </si>
  <si>
    <t>Основное  мероприятие "Мероприятия направленные на профилактику правонарушений в сфере общественного порядка"</t>
  </si>
  <si>
    <t xml:space="preserve">Культура, кинематография </t>
  </si>
  <si>
    <t>Непрограммное направление деятельности "Обеспечение деятельности органов местного самоуправления"</t>
  </si>
  <si>
    <t>Непрограммное направление деятельности "Обеспечение органов местного самоуправления"</t>
  </si>
  <si>
    <t>1030142120</t>
  </si>
  <si>
    <t>200</t>
  </si>
  <si>
    <t>240</t>
  </si>
  <si>
    <t>Коммунальное хозяйство</t>
  </si>
  <si>
    <t>02</t>
  </si>
  <si>
    <t>100</t>
  </si>
  <si>
    <t>120</t>
  </si>
  <si>
    <t>40 1 00 59300</t>
  </si>
  <si>
    <t>40 1 00 D9300</t>
  </si>
  <si>
    <t>40 6 00 89101</t>
  </si>
  <si>
    <t>40 6 00 89102</t>
  </si>
  <si>
    <t xml:space="preserve">Непрограммное направление деятельности "Мероприятия в области  жилищно-коммунального хозяйства" </t>
  </si>
  <si>
    <t>03 0 00 00000</t>
  </si>
  <si>
    <t>03 1 00 00000</t>
  </si>
  <si>
    <t>03 1 01 00000</t>
  </si>
  <si>
    <t>03 1 01 82300</t>
  </si>
  <si>
    <t>Расходы на капитальный ремонт  жилого фонда</t>
  </si>
  <si>
    <t>Непрограммное направление деятельности "Мероприятия в области жилищно-коммунального хозяйства"</t>
  </si>
  <si>
    <t>Непрограммное направление  деятельности "Мероприятия в области культуры  и кинематографии"</t>
  </si>
  <si>
    <t>Непрограммное направление  деятельности "Мероприятия в области физической  культуры и спорта"</t>
  </si>
  <si>
    <t>Мероприятия в сфере физической  культуры и спорта</t>
  </si>
  <si>
    <t xml:space="preserve">Расходы на обеспечение  деятельности  (оказание услуг) муниципальных  учреждений </t>
  </si>
  <si>
    <t>Прочие мероприятия органов местного самоуправления</t>
  </si>
  <si>
    <t>40 5 00 00000</t>
  </si>
  <si>
    <t>40 5 00 89191</t>
  </si>
  <si>
    <t>Мероприятия по содействию улучшения  положения на рынке труда незанятых трудовой деятельностью и безработных граждан</t>
  </si>
  <si>
    <t>Реализация  мероприятий по содействию трудоустройству граждан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</si>
  <si>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</si>
  <si>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</si>
  <si>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 xml:space="preserve">к решению Совета депутатов </t>
  </si>
  <si>
    <t>от "__ " _________ 2021 года № ___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</si>
  <si>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  и непрограммным направлениям деятельности), группам и подгруппам видов расходов классификации расходов бюджета  сельского поселения Шеркалы на 2022 год</t>
  </si>
  <si>
    <t>Другие вопросы в области культуры, кинематографии</t>
  </si>
  <si>
    <t>Расходы на проведение организационных и культурно-просветительных мероприятий с ветеранами Октябрьского района</t>
  </si>
  <si>
    <t>40 7 00 89031</t>
  </si>
  <si>
    <t>04 0 00 00000</t>
  </si>
  <si>
    <t>04 0 01 99990</t>
  </si>
  <si>
    <t>Защита населения и территории от  чрезвычайных ситуаций природного и техногенного характера, пожарная безопасность</t>
  </si>
  <si>
    <t>Приложение 5</t>
  </si>
  <si>
    <t>40 7 01 89202</t>
  </si>
  <si>
    <t>40 7 00 89202</t>
  </si>
  <si>
    <t>40 2 00 99990</t>
  </si>
  <si>
    <t>04 0 01 89111</t>
  </si>
  <si>
    <t>40 7 00 20700</t>
  </si>
  <si>
    <t>Осуществление переданных полномочий Российской Федерации на государственную регистрацию актов гражданского состояния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</si>
  <si>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</si>
  <si>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</si>
  <si>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 xml:space="preserve">Непрограммное направление деятельности "Мероприятия в области культуры и кинематографии"  </t>
  </si>
  <si>
    <t>Муниципальная программа «Комплексное развитие транспортной инфраструктуры сельского поселения Шеркалы»</t>
  </si>
  <si>
    <t>Основное мероприятие "реализация мероприятий в рамках дорожной деятельности"</t>
  </si>
  <si>
    <t>Расходы на  капитальный ремонт и ремонт автомобильных  дорог  общего пользования местного значения</t>
  </si>
  <si>
    <t>04 0 01 00000</t>
  </si>
  <si>
    <t xml:space="preserve">Мероприятия в сфере культуры и
кинематографии </t>
  </si>
  <si>
    <t xml:space="preserve">Непрограммное направление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 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</si>
  <si>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</si>
  <si>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</si>
  <si>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Публичные нормативные социальные выплаты гражданам</t>
  </si>
  <si>
    <t>Муниципальная  программа "Профилактика экстремизма и правонарушений в сфере общественного порядка, незаконного оборота и злоупотребления наркотиками в сельском поселении Шеркалы на 2017-2021 годы"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</si>
</sst>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  <numFmt numFmtId="203" formatCode="00.0;;&quot;&quot;"/>
    <numFmt numFmtId="204" formatCode="00.00;;&quot;&quot;"/>
    <numFmt numFmtId="205" formatCode="00.000;;&quot;&quot;"/>
    <numFmt numFmtId="206" formatCode="00.0000;;&quot;&quot;"/>
    <numFmt numFmtId="207" formatCode="00.00000;;&quot;&quot;"/>
    <numFmt numFmtId="208" formatCode="0000000000"/>
  </numFmts>
  <fonts count="53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70" applyFont="1" applyProtection="1">
      <alignment/>
      <protection hidden="1"/>
    </xf>
    <xf numFmtId="0" fontId="1" fillId="0" borderId="0" xfId="70" applyFont="1">
      <alignment/>
      <protection/>
    </xf>
    <xf numFmtId="0" fontId="5" fillId="0" borderId="0" xfId="70" applyFont="1" applyAlignment="1" applyProtection="1">
      <alignment horizontal="center"/>
      <protection hidden="1"/>
    </xf>
    <xf numFmtId="0" fontId="3" fillId="0" borderId="0" xfId="70" applyFont="1" applyAlignment="1" applyProtection="1">
      <alignment horizontal="centerContinuous"/>
      <protection hidden="1"/>
    </xf>
    <xf numFmtId="0" fontId="6" fillId="0" borderId="0" xfId="70" applyFont="1" applyAlignment="1" applyProtection="1">
      <alignment horizontal="right"/>
      <protection hidden="1"/>
    </xf>
    <xf numFmtId="0" fontId="11" fillId="0" borderId="11" xfId="70" applyFont="1" applyBorder="1" applyAlignment="1" applyProtection="1">
      <alignment horizontal="center" vertical="center"/>
      <protection hidden="1"/>
    </xf>
    <xf numFmtId="0" fontId="11" fillId="0" borderId="0" xfId="70" applyFont="1" applyAlignment="1" applyProtection="1">
      <alignment wrapText="1"/>
      <protection hidden="1"/>
    </xf>
    <xf numFmtId="183" fontId="1" fillId="0" borderId="0" xfId="70" applyNumberFormat="1" applyFont="1">
      <alignment/>
      <protection/>
    </xf>
    <xf numFmtId="0" fontId="4" fillId="0" borderId="0" xfId="70" applyFont="1" applyAlignment="1">
      <alignment wrapText="1"/>
      <protection/>
    </xf>
    <xf numFmtId="0" fontId="12" fillId="0" borderId="11" xfId="70" applyFont="1" applyBorder="1" applyAlignment="1" applyProtection="1">
      <alignment horizontal="left"/>
      <protection hidden="1"/>
    </xf>
    <xf numFmtId="0" fontId="1" fillId="0" borderId="0" xfId="70" applyFont="1" applyAlignment="1" applyProtection="1">
      <alignment horizontal="right"/>
      <protection hidden="1"/>
    </xf>
    <xf numFmtId="0" fontId="11" fillId="0" borderId="11" xfId="70" applyFont="1" applyBorder="1" applyAlignment="1">
      <alignment horizontal="center"/>
      <protection/>
    </xf>
    <xf numFmtId="0" fontId="11" fillId="0" borderId="11" xfId="70" applyFont="1" applyBorder="1" applyAlignment="1" applyProtection="1">
      <alignment horizontal="center"/>
      <protection hidden="1"/>
    </xf>
    <xf numFmtId="0" fontId="11" fillId="0" borderId="11" xfId="70" applyFont="1" applyBorder="1" applyAlignment="1" applyProtection="1">
      <alignment horizontal="center" wrapText="1"/>
      <protection hidden="1"/>
    </xf>
    <xf numFmtId="4" fontId="1" fillId="0" borderId="0" xfId="70" applyNumberFormat="1" applyFont="1">
      <alignment/>
      <protection/>
    </xf>
    <xf numFmtId="185" fontId="11" fillId="0" borderId="11" xfId="70" applyNumberFormat="1" applyFont="1" applyBorder="1" applyAlignment="1" applyProtection="1">
      <alignment horizontal="center"/>
      <protection hidden="1"/>
    </xf>
    <xf numFmtId="184" fontId="11" fillId="0" borderId="11" xfId="70" applyNumberFormat="1" applyFont="1" applyBorder="1" applyAlignment="1" applyProtection="1">
      <alignment horizontal="center" wrapText="1"/>
      <protection hidden="1"/>
    </xf>
    <xf numFmtId="3" fontId="11" fillId="0" borderId="11" xfId="70" applyNumberFormat="1" applyFont="1" applyBorder="1" applyAlignment="1" applyProtection="1">
      <alignment horizontal="center"/>
      <protection hidden="1"/>
    </xf>
    <xf numFmtId="4" fontId="11" fillId="0" borderId="11" xfId="70" applyNumberFormat="1" applyFont="1" applyBorder="1" applyAlignment="1" applyProtection="1">
      <alignment horizontal="center"/>
      <protection hidden="1"/>
    </xf>
    <xf numFmtId="4" fontId="11" fillId="0" borderId="11" xfId="70" applyNumberFormat="1" applyFont="1" applyBorder="1" applyAlignment="1">
      <alignment horizontal="center"/>
      <protection/>
    </xf>
    <xf numFmtId="184" fontId="11" fillId="32" borderId="11" xfId="70" applyNumberFormat="1" applyFont="1" applyFill="1" applyBorder="1" applyAlignment="1" applyProtection="1">
      <alignment horizontal="center" wrapText="1"/>
      <protection hidden="1"/>
    </xf>
    <xf numFmtId="189" fontId="11" fillId="33" borderId="12" xfId="55" applyNumberFormat="1" applyFont="1" applyFill="1" applyBorder="1" applyAlignment="1" applyProtection="1">
      <alignment horizontal="left" wrapText="1"/>
      <protection hidden="1"/>
    </xf>
    <xf numFmtId="189" fontId="11" fillId="33" borderId="11" xfId="55" applyNumberFormat="1" applyFont="1" applyFill="1" applyBorder="1" applyAlignment="1" applyProtection="1">
      <alignment horizontal="left" wrapText="1"/>
      <protection hidden="1"/>
    </xf>
    <xf numFmtId="0" fontId="11" fillId="0" borderId="11" xfId="0" applyFont="1" applyBorder="1" applyAlignment="1">
      <alignment horizontal="left" wrapText="1"/>
    </xf>
    <xf numFmtId="0" fontId="12" fillId="0" borderId="11" xfId="70" applyFont="1" applyBorder="1" applyAlignment="1" applyProtection="1">
      <alignment horizontal="left" wrapText="1"/>
      <protection hidden="1"/>
    </xf>
    <xf numFmtId="0" fontId="11" fillId="32" borderId="11" xfId="70" applyFont="1" applyFill="1" applyBorder="1" applyAlignment="1" applyProtection="1">
      <alignment horizontal="left" wrapText="1"/>
      <protection hidden="1"/>
    </xf>
    <xf numFmtId="0" fontId="11" fillId="0" borderId="11" xfId="70" applyFont="1" applyBorder="1" applyAlignment="1" applyProtection="1">
      <alignment horizontal="left" wrapText="1"/>
      <protection hidden="1"/>
    </xf>
    <xf numFmtId="0" fontId="1" fillId="0" borderId="13" xfId="70" applyFont="1" applyBorder="1" applyAlignment="1" applyProtection="1">
      <alignment horizontal="left" wrapText="1"/>
      <protection hidden="1"/>
    </xf>
    <xf numFmtId="0" fontId="11" fillId="0" borderId="11" xfId="0" applyFont="1" applyBorder="1" applyAlignment="1">
      <alignment horizontal="left"/>
    </xf>
    <xf numFmtId="0" fontId="1" fillId="0" borderId="11" xfId="70" applyFont="1" applyBorder="1" applyAlignment="1" applyProtection="1">
      <alignment horizontal="left" wrapText="1"/>
      <protection hidden="1"/>
    </xf>
    <xf numFmtId="0" fontId="11" fillId="0" borderId="11" xfId="71" applyNumberFormat="1" applyFont="1" applyFill="1" applyBorder="1" applyAlignment="1" applyProtection="1">
      <alignment horizontal="left" wrapText="1"/>
      <protection hidden="1"/>
    </xf>
    <xf numFmtId="0" fontId="11" fillId="32" borderId="11" xfId="0" applyFont="1" applyFill="1" applyBorder="1" applyAlignment="1">
      <alignment horizontal="left" wrapText="1"/>
    </xf>
    <xf numFmtId="0" fontId="11" fillId="33" borderId="11" xfId="55" applyFont="1" applyFill="1" applyBorder="1" applyAlignment="1" applyProtection="1">
      <alignment horizontal="left" wrapText="1"/>
      <protection hidden="1"/>
    </xf>
    <xf numFmtId="0" fontId="1" fillId="0" borderId="11" xfId="70" applyFont="1" applyBorder="1" applyAlignment="1" applyProtection="1">
      <alignment horizontal="left" wrapText="1"/>
      <protection hidden="1"/>
    </xf>
    <xf numFmtId="0" fontId="1" fillId="32" borderId="11" xfId="68" applyFont="1" applyFill="1" applyBorder="1" applyAlignment="1" applyProtection="1">
      <alignment horizontal="left" wrapText="1"/>
      <protection hidden="1"/>
    </xf>
    <xf numFmtId="0" fontId="1" fillId="32" borderId="11" xfId="70" applyFont="1" applyFill="1" applyBorder="1" applyAlignment="1" applyProtection="1">
      <alignment horizontal="left" wrapText="1"/>
      <protection hidden="1"/>
    </xf>
    <xf numFmtId="0" fontId="11" fillId="0" borderId="11" xfId="69" applyFont="1" applyBorder="1" applyAlignment="1" applyProtection="1">
      <alignment horizontal="left" wrapText="1"/>
      <protection hidden="1"/>
    </xf>
    <xf numFmtId="208" fontId="11" fillId="0" borderId="11" xfId="55" applyNumberFormat="1" applyFont="1" applyBorder="1" applyAlignment="1" applyProtection="1">
      <alignment/>
      <protection hidden="1"/>
    </xf>
    <xf numFmtId="184" fontId="12" fillId="0" borderId="11" xfId="70" applyNumberFormat="1" applyFont="1" applyBorder="1" applyAlignment="1" applyProtection="1">
      <alignment wrapText="1"/>
      <protection hidden="1"/>
    </xf>
    <xf numFmtId="3" fontId="12" fillId="0" borderId="11" xfId="70" applyNumberFormat="1" applyFont="1" applyBorder="1" applyAlignment="1" applyProtection="1">
      <alignment/>
      <protection hidden="1"/>
    </xf>
    <xf numFmtId="4" fontId="12" fillId="0" borderId="11" xfId="70" applyNumberFormat="1" applyFont="1" applyBorder="1" applyAlignment="1" applyProtection="1">
      <alignment/>
      <protection hidden="1"/>
    </xf>
    <xf numFmtId="182" fontId="11" fillId="32" borderId="11" xfId="70" applyNumberFormat="1" applyFont="1" applyFill="1" applyBorder="1" applyAlignment="1" applyProtection="1">
      <alignment wrapText="1"/>
      <protection hidden="1"/>
    </xf>
    <xf numFmtId="182" fontId="11" fillId="32" borderId="11" xfId="70" applyNumberFormat="1" applyFont="1" applyFill="1" applyBorder="1" applyAlignment="1" applyProtection="1">
      <alignment/>
      <protection hidden="1"/>
    </xf>
    <xf numFmtId="185" fontId="11" fillId="32" borderId="11" xfId="70" applyNumberFormat="1" applyFont="1" applyFill="1" applyBorder="1" applyAlignment="1" applyProtection="1">
      <alignment/>
      <protection hidden="1"/>
    </xf>
    <xf numFmtId="184" fontId="11" fillId="32" borderId="11" xfId="70" applyNumberFormat="1" applyFont="1" applyFill="1" applyBorder="1" applyAlignment="1" applyProtection="1">
      <alignment wrapText="1"/>
      <protection hidden="1"/>
    </xf>
    <xf numFmtId="3" fontId="11" fillId="32" borderId="11" xfId="70" applyNumberFormat="1" applyFont="1" applyFill="1" applyBorder="1" applyAlignment="1" applyProtection="1">
      <alignment/>
      <protection hidden="1"/>
    </xf>
    <xf numFmtId="4" fontId="11" fillId="32" borderId="11" xfId="70" applyNumberFormat="1" applyFont="1" applyFill="1" applyBorder="1" applyAlignment="1" applyProtection="1">
      <alignment/>
      <protection hidden="1"/>
    </xf>
    <xf numFmtId="4" fontId="11" fillId="32" borderId="11" xfId="70" applyNumberFormat="1" applyFont="1" applyFill="1" applyBorder="1" applyAlignment="1">
      <alignment/>
      <protection/>
    </xf>
    <xf numFmtId="182" fontId="11" fillId="0" borderId="11" xfId="70" applyNumberFormat="1" applyFont="1" applyBorder="1" applyAlignment="1" applyProtection="1">
      <alignment wrapText="1"/>
      <protection hidden="1"/>
    </xf>
    <xf numFmtId="182" fontId="11" fillId="0" borderId="11" xfId="70" applyNumberFormat="1" applyFont="1" applyBorder="1" applyAlignment="1" applyProtection="1">
      <alignment/>
      <protection hidden="1"/>
    </xf>
    <xf numFmtId="185" fontId="11" fillId="0" borderId="11" xfId="70" applyNumberFormat="1" applyFont="1" applyBorder="1" applyAlignment="1" applyProtection="1">
      <alignment/>
      <protection hidden="1"/>
    </xf>
    <xf numFmtId="184" fontId="11" fillId="0" borderId="11" xfId="70" applyNumberFormat="1" applyFont="1" applyBorder="1" applyAlignment="1" applyProtection="1">
      <alignment wrapText="1"/>
      <protection hidden="1"/>
    </xf>
    <xf numFmtId="3" fontId="11" fillId="0" borderId="11" xfId="70" applyNumberFormat="1" applyFont="1" applyBorder="1" applyAlignment="1" applyProtection="1">
      <alignment/>
      <protection hidden="1"/>
    </xf>
    <xf numFmtId="4" fontId="11" fillId="0" borderId="11" xfId="70" applyNumberFormat="1" applyFont="1" applyBorder="1" applyAlignment="1" applyProtection="1">
      <alignment/>
      <protection hidden="1"/>
    </xf>
    <xf numFmtId="4" fontId="11" fillId="0" borderId="11" xfId="70" applyNumberFormat="1" applyFont="1" applyBorder="1" applyAlignment="1">
      <alignment/>
      <protection/>
    </xf>
    <xf numFmtId="200" fontId="11" fillId="32" borderId="11" xfId="55" applyNumberFormat="1" applyFont="1" applyFill="1" applyBorder="1" applyAlignment="1" applyProtection="1">
      <alignment/>
      <protection hidden="1"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182" fontId="1" fillId="0" borderId="11" xfId="70" applyNumberFormat="1" applyFont="1" applyBorder="1" applyAlignment="1" applyProtection="1">
      <alignment wrapText="1"/>
      <protection hidden="1"/>
    </xf>
    <xf numFmtId="182" fontId="1" fillId="0" borderId="11" xfId="70" applyNumberFormat="1" applyFont="1" applyBorder="1" applyAlignment="1" applyProtection="1">
      <alignment/>
      <protection hidden="1"/>
    </xf>
    <xf numFmtId="185" fontId="1" fillId="0" borderId="11" xfId="70" applyNumberFormat="1" applyFont="1" applyBorder="1" applyAlignment="1" applyProtection="1">
      <alignment/>
      <protection hidden="1"/>
    </xf>
    <xf numFmtId="199" fontId="11" fillId="33" borderId="11" xfId="55" applyNumberFormat="1" applyFont="1" applyFill="1" applyBorder="1" applyAlignment="1" applyProtection="1">
      <alignment/>
      <protection hidden="1"/>
    </xf>
    <xf numFmtId="200" fontId="11" fillId="33" borderId="11" xfId="55" applyNumberFormat="1" applyFont="1" applyFill="1" applyBorder="1" applyAlignment="1" applyProtection="1">
      <alignment/>
      <protection hidden="1"/>
    </xf>
    <xf numFmtId="201" fontId="11" fillId="33" borderId="11" xfId="55" applyNumberFormat="1" applyFont="1" applyFill="1" applyBorder="1" applyAlignment="1" applyProtection="1">
      <alignment/>
      <protection hidden="1"/>
    </xf>
    <xf numFmtId="0" fontId="11" fillId="0" borderId="11" xfId="0" applyFont="1" applyBorder="1" applyAlignment="1">
      <alignment/>
    </xf>
    <xf numFmtId="208" fontId="11" fillId="0" borderId="11" xfId="57" applyNumberFormat="1" applyFont="1" applyFill="1" applyBorder="1" applyAlignment="1" applyProtection="1">
      <alignment/>
      <protection hidden="1"/>
    </xf>
    <xf numFmtId="49" fontId="11" fillId="0" borderId="11" xfId="0" applyNumberFormat="1" applyFont="1" applyBorder="1" applyAlignment="1">
      <alignment wrapText="1"/>
    </xf>
    <xf numFmtId="0" fontId="1" fillId="0" borderId="0" xfId="70" applyFont="1" applyAlignment="1">
      <alignment/>
      <protection/>
    </xf>
    <xf numFmtId="4" fontId="12" fillId="0" borderId="11" xfId="70" applyNumberFormat="1" applyFont="1" applyBorder="1" applyAlignment="1">
      <alignment/>
      <protection/>
    </xf>
    <xf numFmtId="2" fontId="11" fillId="0" borderId="11" xfId="0" applyNumberFormat="1" applyFont="1" applyBorder="1" applyAlignment="1">
      <alignment/>
    </xf>
    <xf numFmtId="0" fontId="12" fillId="0" borderId="11" xfId="70" applyFont="1" applyBorder="1" applyAlignment="1" applyProtection="1">
      <alignment/>
      <protection hidden="1"/>
    </xf>
    <xf numFmtId="3" fontId="12" fillId="0" borderId="11" xfId="70" applyNumberFormat="1" applyFont="1" applyBorder="1" applyAlignment="1">
      <alignment/>
      <protection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right"/>
    </xf>
    <xf numFmtId="199" fontId="11" fillId="33" borderId="11" xfId="55" applyNumberFormat="1" applyFont="1" applyFill="1" applyBorder="1" applyAlignment="1" applyProtection="1">
      <alignment horizontal="right"/>
      <protection hidden="1"/>
    </xf>
    <xf numFmtId="49" fontId="11" fillId="33" borderId="11" xfId="55" applyNumberFormat="1" applyFont="1" applyFill="1" applyBorder="1" applyAlignment="1" applyProtection="1">
      <alignment horizontal="right"/>
      <protection hidden="1"/>
    </xf>
    <xf numFmtId="182" fontId="11" fillId="0" borderId="11" xfId="70" applyNumberFormat="1" applyFont="1" applyBorder="1" applyAlignment="1" applyProtection="1">
      <alignment horizontal="right" wrapText="1"/>
      <protection hidden="1"/>
    </xf>
    <xf numFmtId="182" fontId="11" fillId="0" borderId="11" xfId="70" applyNumberFormat="1" applyFont="1" applyBorder="1" applyAlignment="1" applyProtection="1">
      <alignment horizontal="right"/>
      <protection hidden="1"/>
    </xf>
    <xf numFmtId="49" fontId="11" fillId="0" borderId="11" xfId="0" applyNumberFormat="1" applyFont="1" applyBorder="1" applyAlignment="1">
      <alignment horizontal="right" wrapText="1"/>
    </xf>
    <xf numFmtId="182" fontId="1" fillId="0" borderId="11" xfId="70" applyNumberFormat="1" applyFont="1" applyBorder="1" applyAlignment="1" applyProtection="1">
      <alignment horizontal="right" wrapText="1"/>
      <protection hidden="1"/>
    </xf>
    <xf numFmtId="182" fontId="1" fillId="0" borderId="11" xfId="70" applyNumberFormat="1" applyFont="1" applyBorder="1" applyAlignment="1" applyProtection="1">
      <alignment horizontal="right"/>
      <protection hidden="1"/>
    </xf>
    <xf numFmtId="182" fontId="12" fillId="0" borderId="11" xfId="70" applyNumberFormat="1" applyFont="1" applyBorder="1" applyAlignment="1" applyProtection="1">
      <alignment wrapText="1"/>
      <protection hidden="1"/>
    </xf>
    <xf numFmtId="182" fontId="12" fillId="0" borderId="11" xfId="70" applyNumberFormat="1" applyFont="1" applyBorder="1" applyAlignment="1" applyProtection="1">
      <alignment/>
      <protection hidden="1"/>
    </xf>
    <xf numFmtId="0" fontId="12" fillId="32" borderId="11" xfId="70" applyFont="1" applyFill="1" applyBorder="1" applyAlignment="1" applyProtection="1">
      <alignment horizontal="left" wrapText="1"/>
      <protection hidden="1"/>
    </xf>
    <xf numFmtId="182" fontId="12" fillId="32" borderId="11" xfId="70" applyNumberFormat="1" applyFont="1" applyFill="1" applyBorder="1" applyAlignment="1" applyProtection="1">
      <alignment wrapText="1"/>
      <protection hidden="1"/>
    </xf>
    <xf numFmtId="182" fontId="12" fillId="32" borderId="11" xfId="70" applyNumberFormat="1" applyFont="1" applyFill="1" applyBorder="1" applyAlignment="1" applyProtection="1">
      <alignment/>
      <protection hidden="1"/>
    </xf>
    <xf numFmtId="185" fontId="12" fillId="32" borderId="11" xfId="70" applyNumberFormat="1" applyFont="1" applyFill="1" applyBorder="1" applyAlignment="1" applyProtection="1">
      <alignment/>
      <protection hidden="1"/>
    </xf>
    <xf numFmtId="184" fontId="12" fillId="32" borderId="11" xfId="70" applyNumberFormat="1" applyFont="1" applyFill="1" applyBorder="1" applyAlignment="1" applyProtection="1">
      <alignment wrapText="1"/>
      <protection hidden="1"/>
    </xf>
    <xf numFmtId="3" fontId="12" fillId="32" borderId="11" xfId="70" applyNumberFormat="1" applyFont="1" applyFill="1" applyBorder="1" applyAlignment="1" applyProtection="1">
      <alignment/>
      <protection hidden="1"/>
    </xf>
    <xf numFmtId="4" fontId="12" fillId="32" borderId="11" xfId="70" applyNumberFormat="1" applyFont="1" applyFill="1" applyBorder="1" applyAlignment="1" applyProtection="1">
      <alignment/>
      <protection hidden="1"/>
    </xf>
    <xf numFmtId="0" fontId="11" fillId="0" borderId="14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left" vertical="center" wrapText="1"/>
    </xf>
    <xf numFmtId="0" fontId="1" fillId="0" borderId="11" xfId="70" applyFont="1" applyBorder="1" applyAlignment="1" applyProtection="1">
      <alignment horizontal="left" vertical="center" wrapText="1"/>
      <protection hidden="1"/>
    </xf>
    <xf numFmtId="185" fontId="1" fillId="0" borderId="11" xfId="70" applyNumberFormat="1" applyFont="1" applyBorder="1" applyAlignment="1" applyProtection="1">
      <alignment horizontal="center"/>
      <protection hidden="1"/>
    </xf>
    <xf numFmtId="0" fontId="11" fillId="33" borderId="15" xfId="0" applyFont="1" applyFill="1" applyBorder="1" applyAlignment="1" applyProtection="1">
      <alignment wrapText="1"/>
      <protection hidden="1"/>
    </xf>
    <xf numFmtId="0" fontId="12" fillId="0" borderId="11" xfId="0" applyFont="1" applyBorder="1" applyAlignment="1">
      <alignment horizontal="left" wrapText="1"/>
    </xf>
    <xf numFmtId="199" fontId="12" fillId="33" borderId="11" xfId="55" applyNumberFormat="1" applyFont="1" applyFill="1" applyBorder="1" applyAlignment="1" applyProtection="1">
      <alignment horizontal="right"/>
      <protection hidden="1"/>
    </xf>
    <xf numFmtId="49" fontId="12" fillId="33" borderId="11" xfId="55" applyNumberFormat="1" applyFont="1" applyFill="1" applyBorder="1" applyAlignment="1" applyProtection="1">
      <alignment horizontal="right"/>
      <protection hidden="1"/>
    </xf>
    <xf numFmtId="200" fontId="12" fillId="33" borderId="11" xfId="55" applyNumberFormat="1" applyFont="1" applyFill="1" applyBorder="1" applyAlignment="1" applyProtection="1">
      <alignment/>
      <protection hidden="1"/>
    </xf>
    <xf numFmtId="0" fontId="12" fillId="0" borderId="11" xfId="0" applyFont="1" applyBorder="1" applyAlignment="1">
      <alignment/>
    </xf>
    <xf numFmtId="185" fontId="12" fillId="0" borderId="11" xfId="70" applyNumberFormat="1" applyFont="1" applyBorder="1" applyAlignment="1" applyProtection="1">
      <alignment/>
      <protection hidden="1"/>
    </xf>
    <xf numFmtId="0" fontId="3" fillId="0" borderId="11" xfId="68" applyFont="1" applyBorder="1" applyAlignment="1" applyProtection="1">
      <alignment horizontal="left" wrapText="1"/>
      <protection hidden="1"/>
    </xf>
    <xf numFmtId="49" fontId="12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/>
    </xf>
    <xf numFmtId="182" fontId="3" fillId="0" borderId="11" xfId="70" applyNumberFormat="1" applyFont="1" applyBorder="1" applyAlignment="1" applyProtection="1">
      <alignment wrapText="1"/>
      <protection hidden="1"/>
    </xf>
    <xf numFmtId="182" fontId="3" fillId="0" borderId="11" xfId="70" applyNumberFormat="1" applyFont="1" applyBorder="1" applyAlignment="1" applyProtection="1">
      <alignment/>
      <protection hidden="1"/>
    </xf>
    <xf numFmtId="0" fontId="11" fillId="0" borderId="11" xfId="70" applyNumberFormat="1" applyFont="1" applyFill="1" applyBorder="1" applyAlignment="1" applyProtection="1">
      <alignment vertical="center" wrapText="1"/>
      <protection hidden="1"/>
    </xf>
    <xf numFmtId="0" fontId="11" fillId="0" borderId="11" xfId="0" applyFont="1" applyFill="1" applyBorder="1" applyAlignment="1">
      <alignment vertical="center" wrapText="1"/>
    </xf>
    <xf numFmtId="182" fontId="11" fillId="32" borderId="11" xfId="70" applyNumberFormat="1" applyFont="1" applyFill="1" applyBorder="1" applyProtection="1">
      <alignment/>
      <protection hidden="1"/>
    </xf>
    <xf numFmtId="0" fontId="11" fillId="0" borderId="11" xfId="70" applyFont="1" applyBorder="1" applyAlignment="1" applyProtection="1">
      <alignment wrapText="1"/>
      <protection hidden="1"/>
    </xf>
    <xf numFmtId="0" fontId="14" fillId="0" borderId="1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51" fillId="32" borderId="11" xfId="70" applyFont="1" applyFill="1" applyBorder="1" applyAlignment="1" applyProtection="1">
      <alignment horizontal="left" wrapText="1"/>
      <protection hidden="1"/>
    </xf>
    <xf numFmtId="0" fontId="51" fillId="0" borderId="11" xfId="70" applyFont="1" applyBorder="1" applyAlignment="1" applyProtection="1">
      <alignment horizontal="left" wrapText="1"/>
      <protection hidden="1"/>
    </xf>
    <xf numFmtId="0" fontId="51" fillId="0" borderId="0" xfId="0" applyFont="1" applyAlignment="1">
      <alignment horizontal="left" wrapText="1"/>
    </xf>
    <xf numFmtId="0" fontId="1" fillId="0" borderId="0" xfId="7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" fillId="0" borderId="0" xfId="70" applyFont="1" applyAlignment="1">
      <alignment horizontal="center"/>
      <protection/>
    </xf>
    <xf numFmtId="0" fontId="3" fillId="0" borderId="11" xfId="70" applyFont="1" applyBorder="1" applyAlignment="1" applyProtection="1">
      <alignment horizontal="center" wrapText="1"/>
      <protection hidden="1"/>
    </xf>
    <xf numFmtId="0" fontId="3" fillId="0" borderId="11" xfId="70" applyFont="1" applyBorder="1" applyAlignment="1" applyProtection="1">
      <alignment horizontal="center"/>
      <protection hidden="1"/>
    </xf>
    <xf numFmtId="0" fontId="51" fillId="0" borderId="12" xfId="0" applyFont="1" applyBorder="1" applyAlignment="1">
      <alignment horizontal="left" wrapText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8" xfId="56"/>
    <cellStyle name="Обычный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6" xfId="64"/>
    <cellStyle name="Обычный 3" xfId="65"/>
    <cellStyle name="Обычный 3 2" xfId="66"/>
    <cellStyle name="Обычный 4" xfId="67"/>
    <cellStyle name="Обычный_Tmp2" xfId="68"/>
    <cellStyle name="Обычный_Tmp6" xfId="69"/>
    <cellStyle name="Обычный_Tmp7" xfId="70"/>
    <cellStyle name="Обычный_Tmp7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Лист1" xfId="79"/>
    <cellStyle name="Тысячи_Лист1" xfId="80"/>
    <cellStyle name="Comma" xfId="81"/>
    <cellStyle name="Comma [0]" xfId="82"/>
    <cellStyle name="Финансовый 2" xfId="83"/>
    <cellStyle name="Финансовый 3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zoomScalePageLayoutView="0" workbookViewId="0" topLeftCell="A81">
      <selection activeCell="A86" sqref="A86"/>
    </sheetView>
  </sheetViews>
  <sheetFormatPr defaultColWidth="8.00390625" defaultRowHeight="12.75"/>
  <cols>
    <col min="1" max="1" width="37.875" style="2" customWidth="1"/>
    <col min="2" max="2" width="4.375" style="2" customWidth="1"/>
    <col min="3" max="3" width="4.125" style="2" customWidth="1"/>
    <col min="4" max="4" width="11.75390625" style="2" customWidth="1"/>
    <col min="5" max="5" width="4.375" style="2" customWidth="1"/>
    <col min="6" max="6" width="8.375" style="2" hidden="1" customWidth="1"/>
    <col min="7" max="7" width="9.75390625" style="2" customWidth="1"/>
    <col min="8" max="8" width="12.625" style="2" customWidth="1"/>
    <col min="9" max="9" width="11.00390625" style="2" customWidth="1"/>
    <col min="10" max="10" width="11.375" style="2" customWidth="1"/>
    <col min="11" max="16384" width="8.00390625" style="2" customWidth="1"/>
  </cols>
  <sheetData>
    <row r="1" spans="5:9" ht="0" customHeight="1" hidden="1">
      <c r="E1" s="118"/>
      <c r="F1" s="118"/>
      <c r="G1" s="118"/>
      <c r="H1" s="118"/>
      <c r="I1" s="118"/>
    </row>
    <row r="2" spans="5:9" ht="12.75" hidden="1">
      <c r="E2" s="118"/>
      <c r="F2" s="118"/>
      <c r="G2" s="118"/>
      <c r="H2" s="118"/>
      <c r="I2" s="118"/>
    </row>
    <row r="3" spans="5:9" ht="12.75" hidden="1">
      <c r="E3" s="118"/>
      <c r="F3" s="118"/>
      <c r="G3" s="118"/>
      <c r="H3" s="118"/>
      <c r="I3" s="118"/>
    </row>
    <row r="4" spans="5:9" ht="12.75" hidden="1">
      <c r="E4" s="118"/>
      <c r="F4" s="118"/>
      <c r="G4" s="118"/>
      <c r="H4" s="118"/>
      <c r="I4" s="118"/>
    </row>
    <row r="5" spans="5:9" ht="12.75">
      <c r="E5" s="11"/>
      <c r="F5" s="11"/>
      <c r="G5" s="11"/>
      <c r="H5" s="118" t="s">
        <v>129</v>
      </c>
      <c r="I5" s="118"/>
    </row>
    <row r="6" spans="5:9" ht="12.75">
      <c r="E6" s="11"/>
      <c r="F6" s="11"/>
      <c r="G6" s="118" t="s">
        <v>120</v>
      </c>
      <c r="H6" s="119"/>
      <c r="I6" s="119"/>
    </row>
    <row r="7" spans="5:9" ht="12.75">
      <c r="E7" s="11"/>
      <c r="F7" s="11"/>
      <c r="G7" s="118" t="s">
        <v>59</v>
      </c>
      <c r="H7" s="119"/>
      <c r="I7" s="119"/>
    </row>
    <row r="8" spans="5:9" ht="12.75">
      <c r="E8" s="11"/>
      <c r="F8" s="11"/>
      <c r="G8" s="118" t="s">
        <v>121</v>
      </c>
      <c r="H8" s="119"/>
      <c r="I8" s="119"/>
    </row>
    <row r="9" spans="5:9" ht="12" customHeight="1">
      <c r="E9" s="11"/>
      <c r="F9" s="11"/>
      <c r="G9" s="11"/>
      <c r="H9" s="118"/>
      <c r="I9" s="118"/>
    </row>
    <row r="10" spans="1:9" ht="11.25" customHeight="1" hidden="1">
      <c r="A10" s="1"/>
      <c r="B10" s="1"/>
      <c r="E10" s="118"/>
      <c r="F10" s="118"/>
      <c r="G10" s="118"/>
      <c r="H10" s="118"/>
      <c r="I10" s="118"/>
    </row>
    <row r="11" spans="1:9" ht="12.75" hidden="1">
      <c r="A11" s="1"/>
      <c r="B11" s="1"/>
      <c r="E11" s="118"/>
      <c r="F11" s="118"/>
      <c r="G11" s="118"/>
      <c r="H11" s="118"/>
      <c r="I11" s="118"/>
    </row>
    <row r="12" spans="1:9" ht="12.75" customHeight="1" hidden="1">
      <c r="A12" s="1"/>
      <c r="B12" s="1"/>
      <c r="E12" s="118"/>
      <c r="F12" s="118"/>
      <c r="G12" s="118"/>
      <c r="H12" s="118"/>
      <c r="I12" s="118"/>
    </row>
    <row r="13" spans="1:7" ht="12.75">
      <c r="A13" s="1"/>
      <c r="B13" s="1"/>
      <c r="C13" s="1"/>
      <c r="D13" s="1"/>
      <c r="E13" s="1"/>
      <c r="F13" s="1"/>
      <c r="G13" s="1"/>
    </row>
    <row r="14" spans="1:9" ht="51" customHeight="1">
      <c r="A14" s="121" t="s">
        <v>122</v>
      </c>
      <c r="B14" s="122"/>
      <c r="C14" s="122"/>
      <c r="D14" s="122"/>
      <c r="E14" s="122"/>
      <c r="F14" s="122"/>
      <c r="G14" s="122"/>
      <c r="H14" s="122"/>
      <c r="I14" s="122"/>
    </row>
    <row r="15" spans="1:9" ht="15" customHeight="1">
      <c r="A15" s="3"/>
      <c r="B15" s="3"/>
      <c r="C15" s="3"/>
      <c r="D15" s="3"/>
      <c r="E15" s="3"/>
      <c r="F15" s="3"/>
      <c r="G15" s="3"/>
      <c r="H15" s="120" t="s">
        <v>37</v>
      </c>
      <c r="I15" s="120"/>
    </row>
    <row r="16" spans="1:7" ht="0.75" customHeight="1">
      <c r="A16" s="4"/>
      <c r="B16" s="4"/>
      <c r="C16" s="4"/>
      <c r="D16" s="4"/>
      <c r="E16" s="4"/>
      <c r="F16" s="4"/>
      <c r="G16" s="5"/>
    </row>
    <row r="17" spans="1:9" ht="104.25" customHeight="1">
      <c r="A17" s="6" t="s">
        <v>0</v>
      </c>
      <c r="B17" s="13" t="s">
        <v>1</v>
      </c>
      <c r="C17" s="13" t="s">
        <v>34</v>
      </c>
      <c r="D17" s="13" t="s">
        <v>9</v>
      </c>
      <c r="E17" s="13" t="s">
        <v>33</v>
      </c>
      <c r="F17" s="14" t="s">
        <v>14</v>
      </c>
      <c r="G17" s="14" t="s">
        <v>36</v>
      </c>
      <c r="H17" s="14" t="s">
        <v>39</v>
      </c>
      <c r="I17" s="14" t="s">
        <v>38</v>
      </c>
    </row>
    <row r="18" spans="1:9" ht="12" customHeight="1">
      <c r="A18" s="6">
        <v>1</v>
      </c>
      <c r="B18" s="13">
        <v>2</v>
      </c>
      <c r="C18" s="13">
        <v>3</v>
      </c>
      <c r="D18" s="13">
        <v>4</v>
      </c>
      <c r="E18" s="13">
        <v>5</v>
      </c>
      <c r="F18" s="13">
        <v>7</v>
      </c>
      <c r="G18" s="13">
        <v>6</v>
      </c>
      <c r="H18" s="13">
        <v>7</v>
      </c>
      <c r="I18" s="12">
        <v>8</v>
      </c>
    </row>
    <row r="19" spans="1:9" ht="25.5">
      <c r="A19" s="25" t="s">
        <v>60</v>
      </c>
      <c r="B19" s="39"/>
      <c r="C19" s="39"/>
      <c r="D19" s="39"/>
      <c r="E19" s="39"/>
      <c r="F19" s="40"/>
      <c r="G19" s="41">
        <f>G177</f>
        <v>29135.600000000002</v>
      </c>
      <c r="H19" s="41">
        <f>H177</f>
        <v>344.9</v>
      </c>
      <c r="I19" s="41">
        <f>I58+I68</f>
        <v>286.4</v>
      </c>
    </row>
    <row r="20" spans="1:9" ht="12.75">
      <c r="A20" s="84" t="s">
        <v>2</v>
      </c>
      <c r="B20" s="85">
        <v>1</v>
      </c>
      <c r="C20" s="86">
        <v>0</v>
      </c>
      <c r="D20" s="87"/>
      <c r="E20" s="88"/>
      <c r="F20" s="89" t="e">
        <f>F21+F27+F32+F37+F43</f>
        <v>#REF!</v>
      </c>
      <c r="G20" s="90">
        <f>G21+G27+G37+G43</f>
        <v>9824.199999999999</v>
      </c>
      <c r="H20" s="90"/>
      <c r="I20" s="90"/>
    </row>
    <row r="21" spans="1:9" ht="38.25">
      <c r="A21" s="26" t="s">
        <v>3</v>
      </c>
      <c r="B21" s="42">
        <v>1</v>
      </c>
      <c r="C21" s="43">
        <v>2</v>
      </c>
      <c r="D21" s="44"/>
      <c r="E21" s="45"/>
      <c r="F21" s="46">
        <f>F23</f>
        <v>0</v>
      </c>
      <c r="G21" s="47">
        <f>G23</f>
        <v>1535.3</v>
      </c>
      <c r="H21" s="48"/>
      <c r="I21" s="48"/>
    </row>
    <row r="22" spans="1:9" ht="25.5">
      <c r="A22" s="27" t="s">
        <v>40</v>
      </c>
      <c r="B22" s="49">
        <v>1</v>
      </c>
      <c r="C22" s="50">
        <v>2</v>
      </c>
      <c r="D22" s="51" t="s">
        <v>42</v>
      </c>
      <c r="E22" s="52"/>
      <c r="F22" s="53"/>
      <c r="G22" s="54">
        <f>G23</f>
        <v>1535.3</v>
      </c>
      <c r="H22" s="55"/>
      <c r="I22" s="55"/>
    </row>
    <row r="23" spans="1:9" ht="37.5" customHeight="1">
      <c r="A23" s="27" t="s">
        <v>89</v>
      </c>
      <c r="B23" s="49">
        <v>1</v>
      </c>
      <c r="C23" s="50">
        <v>2</v>
      </c>
      <c r="D23" s="51" t="s">
        <v>43</v>
      </c>
      <c r="E23" s="52"/>
      <c r="F23" s="53">
        <f>F24</f>
        <v>0</v>
      </c>
      <c r="G23" s="54">
        <f>G24</f>
        <v>1535.3</v>
      </c>
      <c r="H23" s="55"/>
      <c r="I23" s="55"/>
    </row>
    <row r="24" spans="1:9" ht="12.75">
      <c r="A24" s="26" t="s">
        <v>72</v>
      </c>
      <c r="B24" s="49">
        <v>1</v>
      </c>
      <c r="C24" s="50">
        <v>2</v>
      </c>
      <c r="D24" s="51" t="s">
        <v>48</v>
      </c>
      <c r="E24" s="52"/>
      <c r="F24" s="53">
        <f>F25</f>
        <v>0</v>
      </c>
      <c r="G24" s="54">
        <f>G25</f>
        <v>1535.3</v>
      </c>
      <c r="H24" s="55"/>
      <c r="I24" s="55"/>
    </row>
    <row r="25" spans="1:9" ht="78" customHeight="1">
      <c r="A25" s="27" t="s">
        <v>18</v>
      </c>
      <c r="B25" s="49">
        <v>1</v>
      </c>
      <c r="C25" s="50">
        <v>2</v>
      </c>
      <c r="D25" s="51" t="s">
        <v>48</v>
      </c>
      <c r="E25" s="52">
        <v>100</v>
      </c>
      <c r="F25" s="53"/>
      <c r="G25" s="54">
        <f>G26</f>
        <v>1535.3</v>
      </c>
      <c r="H25" s="55"/>
      <c r="I25" s="55"/>
    </row>
    <row r="26" spans="1:9" ht="24" customHeight="1">
      <c r="A26" s="27" t="s">
        <v>19</v>
      </c>
      <c r="B26" s="49">
        <v>1</v>
      </c>
      <c r="C26" s="50">
        <v>2</v>
      </c>
      <c r="D26" s="51" t="s">
        <v>48</v>
      </c>
      <c r="E26" s="52">
        <v>120</v>
      </c>
      <c r="F26" s="53"/>
      <c r="G26" s="54">
        <v>1535.3</v>
      </c>
      <c r="H26" s="55"/>
      <c r="I26" s="55"/>
    </row>
    <row r="27" spans="1:9" ht="64.5" customHeight="1">
      <c r="A27" s="27" t="s">
        <v>4</v>
      </c>
      <c r="B27" s="49">
        <v>1</v>
      </c>
      <c r="C27" s="50">
        <v>4</v>
      </c>
      <c r="D27" s="52"/>
      <c r="E27" s="52"/>
      <c r="F27" s="53">
        <f>F29</f>
        <v>0</v>
      </c>
      <c r="G27" s="54">
        <f>G28</f>
        <v>6876.5</v>
      </c>
      <c r="H27" s="55"/>
      <c r="I27" s="55"/>
    </row>
    <row r="28" spans="1:9" ht="13.5" customHeight="1">
      <c r="A28" s="27" t="s">
        <v>40</v>
      </c>
      <c r="B28" s="49">
        <v>1</v>
      </c>
      <c r="C28" s="50">
        <v>4</v>
      </c>
      <c r="D28" s="52" t="s">
        <v>42</v>
      </c>
      <c r="E28" s="52"/>
      <c r="F28" s="53"/>
      <c r="G28" s="54">
        <f>G29</f>
        <v>6876.5</v>
      </c>
      <c r="H28" s="55"/>
      <c r="I28" s="55"/>
    </row>
    <row r="29" spans="1:9" ht="37.5" customHeight="1">
      <c r="A29" s="27" t="s">
        <v>89</v>
      </c>
      <c r="B29" s="49">
        <v>1</v>
      </c>
      <c r="C29" s="50">
        <v>4</v>
      </c>
      <c r="D29" s="51" t="s">
        <v>43</v>
      </c>
      <c r="E29" s="52"/>
      <c r="F29" s="53">
        <f>F30</f>
        <v>0</v>
      </c>
      <c r="G29" s="54">
        <f>G30</f>
        <v>6876.5</v>
      </c>
      <c r="H29" s="55"/>
      <c r="I29" s="55"/>
    </row>
    <row r="30" spans="1:9" ht="25.5">
      <c r="A30" s="24" t="s">
        <v>77</v>
      </c>
      <c r="B30" s="49">
        <v>1</v>
      </c>
      <c r="C30" s="50">
        <v>4</v>
      </c>
      <c r="D30" s="51" t="s">
        <v>44</v>
      </c>
      <c r="E30" s="52"/>
      <c r="F30" s="53">
        <f>F31</f>
        <v>0</v>
      </c>
      <c r="G30" s="54">
        <f>G31+G33+G35</f>
        <v>6876.5</v>
      </c>
      <c r="H30" s="55"/>
      <c r="I30" s="55"/>
    </row>
    <row r="31" spans="1:9" ht="78" customHeight="1">
      <c r="A31" s="27" t="s">
        <v>18</v>
      </c>
      <c r="B31" s="49">
        <v>1</v>
      </c>
      <c r="C31" s="50">
        <v>4</v>
      </c>
      <c r="D31" s="51" t="s">
        <v>44</v>
      </c>
      <c r="E31" s="52">
        <v>100</v>
      </c>
      <c r="F31" s="53"/>
      <c r="G31" s="54">
        <f>G32</f>
        <v>6648</v>
      </c>
      <c r="H31" s="55"/>
      <c r="I31" s="55"/>
    </row>
    <row r="32" spans="1:9" ht="25.5">
      <c r="A32" s="27" t="s">
        <v>19</v>
      </c>
      <c r="B32" s="49">
        <v>1</v>
      </c>
      <c r="C32" s="50">
        <v>4</v>
      </c>
      <c r="D32" s="51" t="s">
        <v>44</v>
      </c>
      <c r="E32" s="52">
        <v>120</v>
      </c>
      <c r="F32" s="53" t="e">
        <f>#REF!</f>
        <v>#REF!</v>
      </c>
      <c r="G32" s="54">
        <v>6648</v>
      </c>
      <c r="H32" s="54"/>
      <c r="I32" s="55"/>
    </row>
    <row r="33" spans="1:9" ht="38.25">
      <c r="A33" s="27" t="s">
        <v>78</v>
      </c>
      <c r="B33" s="49">
        <v>1</v>
      </c>
      <c r="C33" s="50">
        <v>4</v>
      </c>
      <c r="D33" s="51" t="s">
        <v>44</v>
      </c>
      <c r="E33" s="52">
        <v>200</v>
      </c>
      <c r="F33" s="53"/>
      <c r="G33" s="54">
        <f>G34</f>
        <v>214.5</v>
      </c>
      <c r="H33" s="55"/>
      <c r="I33" s="55"/>
    </row>
    <row r="34" spans="1:9" ht="38.25">
      <c r="A34" s="26" t="s">
        <v>35</v>
      </c>
      <c r="B34" s="49">
        <v>1</v>
      </c>
      <c r="C34" s="50">
        <v>4</v>
      </c>
      <c r="D34" s="51" t="s">
        <v>44</v>
      </c>
      <c r="E34" s="52">
        <v>240</v>
      </c>
      <c r="F34" s="53" t="e">
        <f>#REF!</f>
        <v>#REF!</v>
      </c>
      <c r="G34" s="54">
        <v>214.5</v>
      </c>
      <c r="H34" s="55"/>
      <c r="I34" s="55"/>
    </row>
    <row r="35" spans="1:9" ht="12.75">
      <c r="A35" s="27" t="s">
        <v>22</v>
      </c>
      <c r="B35" s="49">
        <v>1</v>
      </c>
      <c r="C35" s="50">
        <v>4</v>
      </c>
      <c r="D35" s="51" t="s">
        <v>44</v>
      </c>
      <c r="E35" s="52">
        <v>800</v>
      </c>
      <c r="F35" s="53"/>
      <c r="G35" s="54">
        <f>G36</f>
        <v>14</v>
      </c>
      <c r="H35" s="55"/>
      <c r="I35" s="55"/>
    </row>
    <row r="36" spans="1:9" ht="12.75">
      <c r="A36" s="27" t="s">
        <v>23</v>
      </c>
      <c r="B36" s="49">
        <v>1</v>
      </c>
      <c r="C36" s="50">
        <v>4</v>
      </c>
      <c r="D36" s="51" t="s">
        <v>44</v>
      </c>
      <c r="E36" s="52">
        <v>850</v>
      </c>
      <c r="F36" s="53"/>
      <c r="G36" s="54">
        <v>14</v>
      </c>
      <c r="H36" s="55"/>
      <c r="I36" s="55"/>
    </row>
    <row r="37" spans="1:9" ht="13.5" customHeight="1">
      <c r="A37" s="27" t="s">
        <v>5</v>
      </c>
      <c r="B37" s="49">
        <v>1</v>
      </c>
      <c r="C37" s="50">
        <v>11</v>
      </c>
      <c r="D37" s="51"/>
      <c r="E37" s="52"/>
      <c r="F37" s="53">
        <f>F39</f>
        <v>0</v>
      </c>
      <c r="G37" s="54">
        <f>G39</f>
        <v>53</v>
      </c>
      <c r="H37" s="55"/>
      <c r="I37" s="55"/>
    </row>
    <row r="38" spans="1:9" ht="13.5" customHeight="1">
      <c r="A38" s="27" t="s">
        <v>40</v>
      </c>
      <c r="B38" s="49">
        <v>1</v>
      </c>
      <c r="C38" s="50">
        <v>11</v>
      </c>
      <c r="D38" s="51" t="s">
        <v>42</v>
      </c>
      <c r="E38" s="52"/>
      <c r="F38" s="53"/>
      <c r="G38" s="54">
        <f>G39</f>
        <v>53</v>
      </c>
      <c r="H38" s="55"/>
      <c r="I38" s="55"/>
    </row>
    <row r="39" spans="1:9" ht="42" customHeight="1">
      <c r="A39" s="28" t="s">
        <v>76</v>
      </c>
      <c r="B39" s="49">
        <v>1</v>
      </c>
      <c r="C39" s="50">
        <v>11</v>
      </c>
      <c r="D39" s="51" t="s">
        <v>49</v>
      </c>
      <c r="E39" s="52"/>
      <c r="F39" s="53">
        <f>F40</f>
        <v>0</v>
      </c>
      <c r="G39" s="54">
        <f>G40</f>
        <v>53</v>
      </c>
      <c r="H39" s="55"/>
      <c r="I39" s="55"/>
    </row>
    <row r="40" spans="1:9" ht="23.25" customHeight="1">
      <c r="A40" s="27" t="s">
        <v>61</v>
      </c>
      <c r="B40" s="49">
        <v>1</v>
      </c>
      <c r="C40" s="50">
        <v>11</v>
      </c>
      <c r="D40" s="51" t="s">
        <v>50</v>
      </c>
      <c r="E40" s="52"/>
      <c r="F40" s="53">
        <f>F41</f>
        <v>0</v>
      </c>
      <c r="G40" s="54">
        <f>G41</f>
        <v>53</v>
      </c>
      <c r="H40" s="55"/>
      <c r="I40" s="55"/>
    </row>
    <row r="41" spans="1:9" ht="12.75">
      <c r="A41" s="27" t="s">
        <v>22</v>
      </c>
      <c r="B41" s="49">
        <v>1</v>
      </c>
      <c r="C41" s="50">
        <v>11</v>
      </c>
      <c r="D41" s="51" t="s">
        <v>50</v>
      </c>
      <c r="E41" s="52">
        <v>800</v>
      </c>
      <c r="F41" s="53">
        <v>0</v>
      </c>
      <c r="G41" s="54">
        <f>G42</f>
        <v>53</v>
      </c>
      <c r="H41" s="55"/>
      <c r="I41" s="55"/>
    </row>
    <row r="42" spans="1:9" ht="12.75">
      <c r="A42" s="27" t="s">
        <v>24</v>
      </c>
      <c r="B42" s="49">
        <v>1</v>
      </c>
      <c r="C42" s="50">
        <v>11</v>
      </c>
      <c r="D42" s="51" t="s">
        <v>50</v>
      </c>
      <c r="E42" s="52">
        <v>870</v>
      </c>
      <c r="F42" s="53"/>
      <c r="G42" s="54">
        <v>53</v>
      </c>
      <c r="H42" s="55"/>
      <c r="I42" s="55"/>
    </row>
    <row r="43" spans="1:9" ht="12.75">
      <c r="A43" s="27" t="s">
        <v>6</v>
      </c>
      <c r="B43" s="49">
        <v>1</v>
      </c>
      <c r="C43" s="50">
        <v>13</v>
      </c>
      <c r="D43" s="52"/>
      <c r="E43" s="52"/>
      <c r="F43" s="53" t="e">
        <f>#REF!+F46+F49</f>
        <v>#REF!</v>
      </c>
      <c r="G43" s="54">
        <f>G44</f>
        <v>1359.3999999999999</v>
      </c>
      <c r="H43" s="54"/>
      <c r="I43" s="54"/>
    </row>
    <row r="44" spans="1:9" ht="12" customHeight="1">
      <c r="A44" s="27" t="s">
        <v>40</v>
      </c>
      <c r="B44" s="49">
        <v>1</v>
      </c>
      <c r="C44" s="50">
        <v>13</v>
      </c>
      <c r="D44" s="51" t="s">
        <v>42</v>
      </c>
      <c r="E44" s="52"/>
      <c r="F44" s="53"/>
      <c r="G44" s="54">
        <f>G45+G54</f>
        <v>1359.3999999999999</v>
      </c>
      <c r="H44" s="54"/>
      <c r="I44" s="55"/>
    </row>
    <row r="45" spans="1:9" ht="40.5" customHeight="1">
      <c r="A45" s="27" t="s">
        <v>41</v>
      </c>
      <c r="B45" s="49">
        <v>1</v>
      </c>
      <c r="C45" s="50">
        <v>13</v>
      </c>
      <c r="D45" s="51" t="s">
        <v>43</v>
      </c>
      <c r="E45" s="52"/>
      <c r="F45" s="53"/>
      <c r="G45" s="54">
        <f>G46+G49</f>
        <v>1339.3999999999999</v>
      </c>
      <c r="H45" s="54"/>
      <c r="I45" s="54"/>
    </row>
    <row r="46" spans="1:9" ht="30.75" customHeight="1">
      <c r="A46" s="109" t="s">
        <v>113</v>
      </c>
      <c r="B46" s="49">
        <v>1</v>
      </c>
      <c r="C46" s="50">
        <v>13</v>
      </c>
      <c r="D46" s="51" t="s">
        <v>51</v>
      </c>
      <c r="E46" s="52"/>
      <c r="F46" s="53" t="e">
        <f>#REF!</f>
        <v>#REF!</v>
      </c>
      <c r="G46" s="54">
        <f>G47</f>
        <v>0.8</v>
      </c>
      <c r="H46" s="54"/>
      <c r="I46" s="55"/>
    </row>
    <row r="47" spans="1:9" ht="13.5" customHeight="1">
      <c r="A47" s="27" t="s">
        <v>22</v>
      </c>
      <c r="B47" s="49">
        <v>1</v>
      </c>
      <c r="C47" s="50">
        <v>13</v>
      </c>
      <c r="D47" s="51" t="s">
        <v>51</v>
      </c>
      <c r="E47" s="52">
        <v>800</v>
      </c>
      <c r="F47" s="53"/>
      <c r="G47" s="54">
        <f>G48</f>
        <v>0.8</v>
      </c>
      <c r="H47" s="54"/>
      <c r="I47" s="55"/>
    </row>
    <row r="48" spans="1:9" ht="12.75">
      <c r="A48" s="27" t="s">
        <v>23</v>
      </c>
      <c r="B48" s="49">
        <v>1</v>
      </c>
      <c r="C48" s="50">
        <v>13</v>
      </c>
      <c r="D48" s="51" t="s">
        <v>51</v>
      </c>
      <c r="E48" s="52">
        <v>850</v>
      </c>
      <c r="F48" s="53"/>
      <c r="G48" s="54">
        <v>0.8</v>
      </c>
      <c r="H48" s="54"/>
      <c r="I48" s="55"/>
    </row>
    <row r="49" spans="1:9" ht="12.75">
      <c r="A49" s="27" t="s">
        <v>58</v>
      </c>
      <c r="B49" s="49">
        <v>1</v>
      </c>
      <c r="C49" s="50">
        <v>13</v>
      </c>
      <c r="D49" s="51" t="s">
        <v>47</v>
      </c>
      <c r="E49" s="52"/>
      <c r="F49" s="53" t="e">
        <f>#REF!</f>
        <v>#REF!</v>
      </c>
      <c r="G49" s="54">
        <f>G50+G53</f>
        <v>1338.6</v>
      </c>
      <c r="H49" s="54"/>
      <c r="I49" s="55"/>
    </row>
    <row r="50" spans="1:9" ht="38.25">
      <c r="A50" s="27" t="s">
        <v>78</v>
      </c>
      <c r="B50" s="49">
        <v>1</v>
      </c>
      <c r="C50" s="50">
        <v>13</v>
      </c>
      <c r="D50" s="51" t="s">
        <v>47</v>
      </c>
      <c r="E50" s="52">
        <v>200</v>
      </c>
      <c r="F50" s="53"/>
      <c r="G50" s="54">
        <f>G51</f>
        <v>1297.6</v>
      </c>
      <c r="H50" s="54"/>
      <c r="I50" s="55"/>
    </row>
    <row r="51" spans="1:9" ht="38.25">
      <c r="A51" s="27" t="s">
        <v>35</v>
      </c>
      <c r="B51" s="49">
        <v>1</v>
      </c>
      <c r="C51" s="50">
        <v>13</v>
      </c>
      <c r="D51" s="51" t="s">
        <v>47</v>
      </c>
      <c r="E51" s="52">
        <v>240</v>
      </c>
      <c r="F51" s="53"/>
      <c r="G51" s="54">
        <v>1297.6</v>
      </c>
      <c r="H51" s="54"/>
      <c r="I51" s="55"/>
    </row>
    <row r="52" spans="1:9" ht="12.75">
      <c r="A52" s="27" t="s">
        <v>22</v>
      </c>
      <c r="B52" s="49">
        <v>1</v>
      </c>
      <c r="C52" s="50">
        <v>13</v>
      </c>
      <c r="D52" s="51" t="s">
        <v>47</v>
      </c>
      <c r="E52" s="52">
        <v>800</v>
      </c>
      <c r="F52" s="53"/>
      <c r="G52" s="54">
        <f>G53</f>
        <v>41</v>
      </c>
      <c r="H52" s="54"/>
      <c r="I52" s="55"/>
    </row>
    <row r="53" spans="1:9" ht="12.75">
      <c r="A53" s="27" t="s">
        <v>23</v>
      </c>
      <c r="B53" s="49">
        <v>1</v>
      </c>
      <c r="C53" s="50">
        <v>13</v>
      </c>
      <c r="D53" s="51" t="s">
        <v>47</v>
      </c>
      <c r="E53" s="52">
        <v>850</v>
      </c>
      <c r="F53" s="53"/>
      <c r="G53" s="54">
        <v>41</v>
      </c>
      <c r="H53" s="54"/>
      <c r="I53" s="55"/>
    </row>
    <row r="54" spans="1:9" ht="39.75" customHeight="1">
      <c r="A54" s="27" t="s">
        <v>138</v>
      </c>
      <c r="B54" s="49">
        <v>1</v>
      </c>
      <c r="C54" s="50">
        <v>13</v>
      </c>
      <c r="D54" s="52" t="s">
        <v>46</v>
      </c>
      <c r="E54" s="52"/>
      <c r="F54" s="53"/>
      <c r="G54" s="54">
        <f>G55</f>
        <v>20</v>
      </c>
      <c r="H54" s="54"/>
      <c r="I54" s="55"/>
    </row>
    <row r="55" spans="1:9" ht="66" customHeight="1">
      <c r="A55" s="115" t="s">
        <v>145</v>
      </c>
      <c r="B55" s="49">
        <v>1</v>
      </c>
      <c r="C55" s="50">
        <v>13</v>
      </c>
      <c r="D55" s="52" t="s">
        <v>130</v>
      </c>
      <c r="E55" s="52"/>
      <c r="F55" s="53"/>
      <c r="G55" s="54">
        <f>G56</f>
        <v>20</v>
      </c>
      <c r="H55" s="54"/>
      <c r="I55" s="55"/>
    </row>
    <row r="56" spans="1:9" ht="38.25">
      <c r="A56" s="26" t="s">
        <v>78</v>
      </c>
      <c r="B56" s="49">
        <v>1</v>
      </c>
      <c r="C56" s="50">
        <v>13</v>
      </c>
      <c r="D56" s="52" t="s">
        <v>131</v>
      </c>
      <c r="E56" s="52">
        <v>200</v>
      </c>
      <c r="F56" s="53"/>
      <c r="G56" s="54">
        <f>G57</f>
        <v>20</v>
      </c>
      <c r="H56" s="54"/>
      <c r="I56" s="55"/>
    </row>
    <row r="57" spans="1:9" ht="38.25">
      <c r="A57" s="26" t="s">
        <v>35</v>
      </c>
      <c r="B57" s="49">
        <v>1</v>
      </c>
      <c r="C57" s="50">
        <v>13</v>
      </c>
      <c r="D57" s="52" t="s">
        <v>131</v>
      </c>
      <c r="E57" s="52">
        <v>240</v>
      </c>
      <c r="F57" s="53"/>
      <c r="G57" s="54">
        <v>20</v>
      </c>
      <c r="H57" s="54"/>
      <c r="I57" s="55"/>
    </row>
    <row r="58" spans="1:9" ht="17.25" customHeight="1">
      <c r="A58" s="84" t="s">
        <v>13</v>
      </c>
      <c r="B58" s="85">
        <v>2</v>
      </c>
      <c r="C58" s="86">
        <v>0</v>
      </c>
      <c r="D58" s="87"/>
      <c r="E58" s="88"/>
      <c r="F58" s="89">
        <f>F59</f>
        <v>0</v>
      </c>
      <c r="G58" s="90">
        <f>G59</f>
        <v>246.9</v>
      </c>
      <c r="H58" s="90">
        <f>H59</f>
        <v>246.9</v>
      </c>
      <c r="I58" s="90">
        <f>I59</f>
        <v>246.9</v>
      </c>
    </row>
    <row r="59" spans="1:9" ht="15.75" customHeight="1">
      <c r="A59" s="27" t="s">
        <v>25</v>
      </c>
      <c r="B59" s="49">
        <v>2</v>
      </c>
      <c r="C59" s="50">
        <v>3</v>
      </c>
      <c r="D59" s="51"/>
      <c r="E59" s="52"/>
      <c r="F59" s="53">
        <f>F61</f>
        <v>0</v>
      </c>
      <c r="G59" s="54">
        <f aca="true" t="shared" si="0" ref="G59:I61">G60</f>
        <v>246.9</v>
      </c>
      <c r="H59" s="54">
        <f t="shared" si="0"/>
        <v>246.9</v>
      </c>
      <c r="I59" s="54">
        <f t="shared" si="0"/>
        <v>246.9</v>
      </c>
    </row>
    <row r="60" spans="1:9" ht="21.75" customHeight="1">
      <c r="A60" s="91" t="s">
        <v>40</v>
      </c>
      <c r="B60" s="92" t="s">
        <v>95</v>
      </c>
      <c r="C60" s="92" t="s">
        <v>63</v>
      </c>
      <c r="D60" s="92" t="s">
        <v>42</v>
      </c>
      <c r="E60" s="92"/>
      <c r="F60" s="53"/>
      <c r="G60" s="54">
        <f t="shared" si="0"/>
        <v>246.9</v>
      </c>
      <c r="H60" s="54">
        <f t="shared" si="0"/>
        <v>246.9</v>
      </c>
      <c r="I60" s="54">
        <f t="shared" si="0"/>
        <v>246.9</v>
      </c>
    </row>
    <row r="61" spans="1:9" ht="51.75" customHeight="1">
      <c r="A61" s="110" t="s">
        <v>41</v>
      </c>
      <c r="B61" s="92" t="s">
        <v>95</v>
      </c>
      <c r="C61" s="92" t="s">
        <v>63</v>
      </c>
      <c r="D61" s="51" t="s">
        <v>43</v>
      </c>
      <c r="E61" s="92"/>
      <c r="F61" s="53">
        <f>F63</f>
        <v>0</v>
      </c>
      <c r="G61" s="54">
        <f>G62</f>
        <v>246.9</v>
      </c>
      <c r="H61" s="54">
        <f t="shared" si="0"/>
        <v>246.9</v>
      </c>
      <c r="I61" s="54">
        <f t="shared" si="0"/>
        <v>246.9</v>
      </c>
    </row>
    <row r="62" spans="1:9" ht="36" customHeight="1">
      <c r="A62" s="110" t="s">
        <v>119</v>
      </c>
      <c r="B62" s="92" t="s">
        <v>95</v>
      </c>
      <c r="C62" s="92" t="s">
        <v>63</v>
      </c>
      <c r="D62" s="93" t="s">
        <v>118</v>
      </c>
      <c r="E62" s="92"/>
      <c r="F62" s="53"/>
      <c r="G62" s="54">
        <f>G63+G65</f>
        <v>246.9</v>
      </c>
      <c r="H62" s="54">
        <f>H63+H65</f>
        <v>246.9</v>
      </c>
      <c r="I62" s="54">
        <f>I63+I65</f>
        <v>246.9</v>
      </c>
    </row>
    <row r="63" spans="1:9" ht="76.5">
      <c r="A63" s="109" t="s">
        <v>18</v>
      </c>
      <c r="B63" s="92" t="s">
        <v>95</v>
      </c>
      <c r="C63" s="92" t="s">
        <v>63</v>
      </c>
      <c r="D63" s="93" t="s">
        <v>118</v>
      </c>
      <c r="E63" s="92" t="s">
        <v>96</v>
      </c>
      <c r="F63" s="53"/>
      <c r="G63" s="54">
        <f>G64</f>
        <v>236.9</v>
      </c>
      <c r="H63" s="54">
        <f>H64</f>
        <v>236.9</v>
      </c>
      <c r="I63" s="54">
        <f>I64</f>
        <v>236.9</v>
      </c>
    </row>
    <row r="64" spans="1:9" ht="25.5">
      <c r="A64" s="24" t="s">
        <v>19</v>
      </c>
      <c r="B64" s="92" t="s">
        <v>95</v>
      </c>
      <c r="C64" s="92" t="s">
        <v>63</v>
      </c>
      <c r="D64" s="93" t="s">
        <v>118</v>
      </c>
      <c r="E64" s="92" t="s">
        <v>97</v>
      </c>
      <c r="F64" s="53">
        <f>F65</f>
        <v>0</v>
      </c>
      <c r="G64" s="54">
        <v>236.9</v>
      </c>
      <c r="H64" s="54">
        <v>236.9</v>
      </c>
      <c r="I64" s="54">
        <v>236.9</v>
      </c>
    </row>
    <row r="65" spans="1:9" ht="38.25">
      <c r="A65" s="26" t="s">
        <v>78</v>
      </c>
      <c r="B65" s="42">
        <v>2</v>
      </c>
      <c r="C65" s="111">
        <v>3</v>
      </c>
      <c r="D65" s="93" t="s">
        <v>118</v>
      </c>
      <c r="E65" s="52">
        <v>200</v>
      </c>
      <c r="F65" s="53"/>
      <c r="G65" s="54">
        <f>G66</f>
        <v>10</v>
      </c>
      <c r="H65" s="54">
        <f>H66</f>
        <v>10</v>
      </c>
      <c r="I65" s="54">
        <f>I66</f>
        <v>10</v>
      </c>
    </row>
    <row r="66" spans="1:9" ht="38.25">
      <c r="A66" s="26" t="s">
        <v>35</v>
      </c>
      <c r="B66" s="42">
        <v>2</v>
      </c>
      <c r="C66" s="111">
        <v>3</v>
      </c>
      <c r="D66" s="93" t="s">
        <v>118</v>
      </c>
      <c r="E66" s="52">
        <v>240</v>
      </c>
      <c r="F66" s="53" t="e">
        <f>F67+F90+F114+#REF!+F144+#REF!+#REF!</f>
        <v>#REF!</v>
      </c>
      <c r="G66" s="54">
        <v>10</v>
      </c>
      <c r="H66" s="54">
        <v>10</v>
      </c>
      <c r="I66" s="55">
        <v>10</v>
      </c>
    </row>
    <row r="67" spans="1:9" ht="24" customHeight="1">
      <c r="A67" s="84" t="s">
        <v>17</v>
      </c>
      <c r="B67" s="85">
        <v>3</v>
      </c>
      <c r="C67" s="86">
        <v>0</v>
      </c>
      <c r="D67" s="88"/>
      <c r="E67" s="39"/>
      <c r="F67" s="40" t="e">
        <f>F79</f>
        <v>#REF!</v>
      </c>
      <c r="G67" s="41">
        <f>G68+G79+G85</f>
        <v>427</v>
      </c>
      <c r="H67" s="41">
        <f>H68+H79+H85</f>
        <v>98</v>
      </c>
      <c r="I67" s="41">
        <f>I68+I79</f>
        <v>39.5</v>
      </c>
    </row>
    <row r="68" spans="1:9" ht="14.25" customHeight="1">
      <c r="A68" s="29" t="s">
        <v>26</v>
      </c>
      <c r="B68" s="49">
        <v>3</v>
      </c>
      <c r="C68" s="50">
        <v>4</v>
      </c>
      <c r="D68" s="52"/>
      <c r="E68" s="52"/>
      <c r="F68" s="53"/>
      <c r="G68" s="54">
        <f aca="true" t="shared" si="1" ref="G68:I72">G69</f>
        <v>39.5</v>
      </c>
      <c r="H68" s="54">
        <f t="shared" si="1"/>
        <v>39.5</v>
      </c>
      <c r="I68" s="54">
        <f t="shared" si="1"/>
        <v>39.5</v>
      </c>
    </row>
    <row r="69" spans="1:9" ht="20.25" customHeight="1">
      <c r="A69" s="73" t="s">
        <v>40</v>
      </c>
      <c r="B69" s="49">
        <v>3</v>
      </c>
      <c r="C69" s="50">
        <v>4</v>
      </c>
      <c r="D69" s="51" t="s">
        <v>42</v>
      </c>
      <c r="E69" s="52"/>
      <c r="F69" s="53"/>
      <c r="G69" s="54">
        <f t="shared" si="1"/>
        <v>39.5</v>
      </c>
      <c r="H69" s="54">
        <f t="shared" si="1"/>
        <v>39.5</v>
      </c>
      <c r="I69" s="54">
        <f t="shared" si="1"/>
        <v>39.5</v>
      </c>
    </row>
    <row r="70" spans="1:9" ht="40.5" customHeight="1">
      <c r="A70" s="112" t="s">
        <v>136</v>
      </c>
      <c r="B70" s="49">
        <v>3</v>
      </c>
      <c r="C70" s="50">
        <v>4</v>
      </c>
      <c r="D70" s="51" t="s">
        <v>43</v>
      </c>
      <c r="E70" s="52"/>
      <c r="F70" s="53"/>
      <c r="G70" s="54">
        <f>G71+G76</f>
        <v>39.5</v>
      </c>
      <c r="H70" s="54">
        <f>H71+H76</f>
        <v>39.5</v>
      </c>
      <c r="I70" s="54">
        <f>I71+I76</f>
        <v>39.5</v>
      </c>
    </row>
    <row r="71" spans="1:9" ht="45.75" customHeight="1">
      <c r="A71" s="73" t="s">
        <v>135</v>
      </c>
      <c r="B71" s="49">
        <v>3</v>
      </c>
      <c r="C71" s="50">
        <v>4</v>
      </c>
      <c r="D71" s="58" t="s">
        <v>98</v>
      </c>
      <c r="E71" s="52"/>
      <c r="F71" s="53"/>
      <c r="G71" s="54">
        <f>G72+G75</f>
        <v>30.200000000000003</v>
      </c>
      <c r="H71" s="54">
        <f>H72+H74</f>
        <v>30.200000000000003</v>
      </c>
      <c r="I71" s="54">
        <f>I72+I74</f>
        <v>30.200000000000003</v>
      </c>
    </row>
    <row r="72" spans="1:9" ht="81" customHeight="1">
      <c r="A72" s="22" t="s">
        <v>18</v>
      </c>
      <c r="B72" s="49">
        <v>3</v>
      </c>
      <c r="C72" s="50">
        <v>4</v>
      </c>
      <c r="D72" s="58" t="s">
        <v>98</v>
      </c>
      <c r="E72" s="52">
        <v>100</v>
      </c>
      <c r="F72" s="53"/>
      <c r="G72" s="54">
        <f t="shared" si="1"/>
        <v>24.3</v>
      </c>
      <c r="H72" s="54">
        <f>H73</f>
        <v>24.3</v>
      </c>
      <c r="I72" s="54">
        <f t="shared" si="1"/>
        <v>24.3</v>
      </c>
    </row>
    <row r="73" spans="1:9" ht="25.5" customHeight="1">
      <c r="A73" s="27" t="s">
        <v>19</v>
      </c>
      <c r="B73" s="49">
        <v>3</v>
      </c>
      <c r="C73" s="50">
        <v>4</v>
      </c>
      <c r="D73" s="58" t="s">
        <v>98</v>
      </c>
      <c r="E73" s="52">
        <v>120</v>
      </c>
      <c r="F73" s="53"/>
      <c r="G73" s="54">
        <v>24.3</v>
      </c>
      <c r="H73" s="54">
        <v>24.3</v>
      </c>
      <c r="I73" s="54">
        <v>24.3</v>
      </c>
    </row>
    <row r="74" spans="1:9" ht="38.25">
      <c r="A74" s="27" t="s">
        <v>78</v>
      </c>
      <c r="B74" s="49">
        <v>3</v>
      </c>
      <c r="C74" s="50">
        <v>4</v>
      </c>
      <c r="D74" s="58" t="s">
        <v>98</v>
      </c>
      <c r="E74" s="52">
        <v>200</v>
      </c>
      <c r="F74" s="53"/>
      <c r="G74" s="54">
        <f>G75</f>
        <v>5.9</v>
      </c>
      <c r="H74" s="54">
        <f>H75</f>
        <v>5.9</v>
      </c>
      <c r="I74" s="54">
        <f>I75</f>
        <v>5.9</v>
      </c>
    </row>
    <row r="75" spans="1:9" ht="38.25">
      <c r="A75" s="27" t="s">
        <v>35</v>
      </c>
      <c r="B75" s="49">
        <v>3</v>
      </c>
      <c r="C75" s="50">
        <v>4</v>
      </c>
      <c r="D75" s="58" t="s">
        <v>98</v>
      </c>
      <c r="E75" s="52">
        <v>240</v>
      </c>
      <c r="F75" s="53"/>
      <c r="G75" s="54">
        <v>5.9</v>
      </c>
      <c r="H75" s="54">
        <v>5.9</v>
      </c>
      <c r="I75" s="54">
        <v>5.9</v>
      </c>
    </row>
    <row r="76" spans="1:9" ht="63.75">
      <c r="A76" s="73" t="s">
        <v>137</v>
      </c>
      <c r="B76" s="49">
        <v>3</v>
      </c>
      <c r="C76" s="50">
        <v>4</v>
      </c>
      <c r="D76" s="58" t="s">
        <v>99</v>
      </c>
      <c r="E76" s="52"/>
      <c r="F76" s="53"/>
      <c r="G76" s="54">
        <f aca="true" t="shared" si="2" ref="G76:I77">G77</f>
        <v>9.3</v>
      </c>
      <c r="H76" s="54">
        <f t="shared" si="2"/>
        <v>9.3</v>
      </c>
      <c r="I76" s="54">
        <f t="shared" si="2"/>
        <v>9.3</v>
      </c>
    </row>
    <row r="77" spans="1:9" ht="76.5">
      <c r="A77" s="22" t="s">
        <v>18</v>
      </c>
      <c r="B77" s="49">
        <v>3</v>
      </c>
      <c r="C77" s="50">
        <v>4</v>
      </c>
      <c r="D77" s="58" t="s">
        <v>99</v>
      </c>
      <c r="E77" s="52">
        <v>100</v>
      </c>
      <c r="F77" s="53"/>
      <c r="G77" s="54">
        <f t="shared" si="2"/>
        <v>9.3</v>
      </c>
      <c r="H77" s="54">
        <f t="shared" si="2"/>
        <v>9.3</v>
      </c>
      <c r="I77" s="54">
        <f t="shared" si="2"/>
        <v>9.3</v>
      </c>
    </row>
    <row r="78" spans="1:9" ht="25.5">
      <c r="A78" s="27" t="s">
        <v>19</v>
      </c>
      <c r="B78" s="49">
        <v>3</v>
      </c>
      <c r="C78" s="50">
        <v>4</v>
      </c>
      <c r="D78" s="58" t="s">
        <v>99</v>
      </c>
      <c r="E78" s="52">
        <v>120</v>
      </c>
      <c r="F78" s="53"/>
      <c r="G78" s="54">
        <v>9.3</v>
      </c>
      <c r="H78" s="54">
        <v>9.3</v>
      </c>
      <c r="I78" s="54">
        <v>9.3</v>
      </c>
    </row>
    <row r="79" spans="1:9" ht="53.25" customHeight="1">
      <c r="A79" s="27" t="s">
        <v>128</v>
      </c>
      <c r="B79" s="49">
        <v>3</v>
      </c>
      <c r="C79" s="50">
        <v>10</v>
      </c>
      <c r="D79" s="52"/>
      <c r="E79" s="52"/>
      <c r="F79" s="53" t="e">
        <f>F81+#REF!</f>
        <v>#REF!</v>
      </c>
      <c r="G79" s="54">
        <f>G80</f>
        <v>329</v>
      </c>
      <c r="H79" s="55"/>
      <c r="I79" s="55"/>
    </row>
    <row r="80" spans="1:9" ht="15.75" customHeight="1">
      <c r="A80" s="30" t="s">
        <v>40</v>
      </c>
      <c r="B80" s="59">
        <v>3</v>
      </c>
      <c r="C80" s="60">
        <v>10</v>
      </c>
      <c r="D80" s="61" t="s">
        <v>42</v>
      </c>
      <c r="E80" s="52"/>
      <c r="F80" s="53"/>
      <c r="G80" s="54">
        <f>G81</f>
        <v>329</v>
      </c>
      <c r="H80" s="55"/>
      <c r="I80" s="55"/>
    </row>
    <row r="81" spans="1:9" ht="63.75">
      <c r="A81" s="27" t="s">
        <v>144</v>
      </c>
      <c r="B81" s="49">
        <v>3</v>
      </c>
      <c r="C81" s="50">
        <v>10</v>
      </c>
      <c r="D81" s="52" t="s">
        <v>52</v>
      </c>
      <c r="E81" s="52"/>
      <c r="F81" s="53">
        <f>F82</f>
        <v>0</v>
      </c>
      <c r="G81" s="54">
        <f>G82</f>
        <v>329</v>
      </c>
      <c r="H81" s="55"/>
      <c r="I81" s="55"/>
    </row>
    <row r="82" spans="1:9" ht="18.75" customHeight="1">
      <c r="A82" s="27" t="s">
        <v>86</v>
      </c>
      <c r="B82" s="49">
        <v>3</v>
      </c>
      <c r="C82" s="50">
        <v>10</v>
      </c>
      <c r="D82" s="52" t="s">
        <v>132</v>
      </c>
      <c r="E82" s="52"/>
      <c r="F82" s="53">
        <f>F83</f>
        <v>0</v>
      </c>
      <c r="G82" s="54">
        <f>G83</f>
        <v>329</v>
      </c>
      <c r="H82" s="55"/>
      <c r="I82" s="55"/>
    </row>
    <row r="83" spans="1:9" ht="43.5" customHeight="1">
      <c r="A83" s="27" t="s">
        <v>78</v>
      </c>
      <c r="B83" s="49">
        <v>3</v>
      </c>
      <c r="C83" s="50">
        <v>10</v>
      </c>
      <c r="D83" s="52" t="s">
        <v>132</v>
      </c>
      <c r="E83" s="52">
        <v>200</v>
      </c>
      <c r="F83" s="53">
        <v>0</v>
      </c>
      <c r="G83" s="54">
        <f>G84</f>
        <v>329</v>
      </c>
      <c r="H83" s="55"/>
      <c r="I83" s="55"/>
    </row>
    <row r="84" spans="1:12" ht="40.5" customHeight="1">
      <c r="A84" s="27" t="s">
        <v>35</v>
      </c>
      <c r="B84" s="49">
        <v>3</v>
      </c>
      <c r="C84" s="50">
        <v>10</v>
      </c>
      <c r="D84" s="52" t="s">
        <v>132</v>
      </c>
      <c r="E84" s="52">
        <v>240</v>
      </c>
      <c r="F84" s="53"/>
      <c r="G84" s="54">
        <v>329</v>
      </c>
      <c r="H84" s="55"/>
      <c r="I84" s="55"/>
      <c r="L84" s="7"/>
    </row>
    <row r="85" spans="1:12" ht="42" customHeight="1">
      <c r="A85" s="23" t="s">
        <v>62</v>
      </c>
      <c r="B85" s="74" t="s">
        <v>63</v>
      </c>
      <c r="C85" s="50">
        <v>14</v>
      </c>
      <c r="D85" s="57"/>
      <c r="E85" s="52"/>
      <c r="F85" s="53"/>
      <c r="G85" s="54">
        <f aca="true" t="shared" si="3" ref="G85:H89">G86</f>
        <v>58.5</v>
      </c>
      <c r="H85" s="48">
        <f t="shared" si="3"/>
        <v>58.5</v>
      </c>
      <c r="I85" s="55"/>
      <c r="L85" s="7"/>
    </row>
    <row r="86" spans="1:12" ht="67.5" customHeight="1">
      <c r="A86" s="123" t="s">
        <v>148</v>
      </c>
      <c r="B86" s="62">
        <v>3</v>
      </c>
      <c r="C86" s="50">
        <v>14</v>
      </c>
      <c r="D86" s="63" t="s">
        <v>103</v>
      </c>
      <c r="E86" s="52"/>
      <c r="F86" s="53"/>
      <c r="G86" s="54">
        <f>G87</f>
        <v>58.5</v>
      </c>
      <c r="H86" s="48">
        <f t="shared" si="3"/>
        <v>58.5</v>
      </c>
      <c r="I86" s="55"/>
      <c r="L86" s="7"/>
    </row>
    <row r="87" spans="1:12" ht="45" customHeight="1">
      <c r="A87" s="28" t="s">
        <v>81</v>
      </c>
      <c r="B87" s="62">
        <v>3</v>
      </c>
      <c r="C87" s="50">
        <v>14</v>
      </c>
      <c r="D87" s="63" t="s">
        <v>104</v>
      </c>
      <c r="E87" s="52"/>
      <c r="F87" s="53"/>
      <c r="G87" s="54">
        <f t="shared" si="3"/>
        <v>58.5</v>
      </c>
      <c r="H87" s="48">
        <f t="shared" si="3"/>
        <v>58.5</v>
      </c>
      <c r="I87" s="55"/>
      <c r="L87" s="7"/>
    </row>
    <row r="88" spans="1:12" ht="51" customHeight="1">
      <c r="A88" s="28" t="s">
        <v>87</v>
      </c>
      <c r="B88" s="62">
        <v>3</v>
      </c>
      <c r="C88" s="50">
        <v>14</v>
      </c>
      <c r="D88" s="63" t="s">
        <v>105</v>
      </c>
      <c r="E88" s="52"/>
      <c r="F88" s="53"/>
      <c r="G88" s="54">
        <f>G89</f>
        <v>58.5</v>
      </c>
      <c r="H88" s="48">
        <f>H89</f>
        <v>58.5</v>
      </c>
      <c r="I88" s="55"/>
      <c r="L88" s="7"/>
    </row>
    <row r="89" spans="1:12" ht="30" customHeight="1">
      <c r="A89" s="23" t="s">
        <v>82</v>
      </c>
      <c r="B89" s="62">
        <v>3</v>
      </c>
      <c r="C89" s="62">
        <v>14</v>
      </c>
      <c r="D89" s="56" t="s">
        <v>106</v>
      </c>
      <c r="E89" s="64" t="s">
        <v>64</v>
      </c>
      <c r="F89" s="53"/>
      <c r="G89" s="54">
        <f t="shared" si="3"/>
        <v>58.5</v>
      </c>
      <c r="H89" s="48">
        <f t="shared" si="3"/>
        <v>58.5</v>
      </c>
      <c r="I89" s="55"/>
      <c r="L89" s="7"/>
    </row>
    <row r="90" spans="1:9" ht="76.5">
      <c r="A90" s="27" t="s">
        <v>18</v>
      </c>
      <c r="B90" s="62">
        <v>3</v>
      </c>
      <c r="C90" s="62">
        <v>14</v>
      </c>
      <c r="D90" s="56" t="s">
        <v>106</v>
      </c>
      <c r="E90" s="64">
        <v>100</v>
      </c>
      <c r="F90" s="53" t="e">
        <f>#REF!+F108+F91</f>
        <v>#REF!</v>
      </c>
      <c r="G90" s="54">
        <f>G91</f>
        <v>58.5</v>
      </c>
      <c r="H90" s="47">
        <f>H91</f>
        <v>58.5</v>
      </c>
      <c r="I90" s="54"/>
    </row>
    <row r="91" spans="1:9" ht="25.5">
      <c r="A91" s="27" t="s">
        <v>19</v>
      </c>
      <c r="B91" s="62">
        <v>3</v>
      </c>
      <c r="C91" s="62">
        <v>14</v>
      </c>
      <c r="D91" s="56" t="s">
        <v>106</v>
      </c>
      <c r="E91" s="65">
        <v>120</v>
      </c>
      <c r="F91" s="53" t="e">
        <f>#REF!</f>
        <v>#REF!</v>
      </c>
      <c r="G91" s="54">
        <v>58.5</v>
      </c>
      <c r="H91" s="47">
        <v>58.5</v>
      </c>
      <c r="I91" s="54"/>
    </row>
    <row r="92" spans="1:9" ht="12.75">
      <c r="A92" s="98" t="s">
        <v>65</v>
      </c>
      <c r="B92" s="99">
        <v>4</v>
      </c>
      <c r="C92" s="100" t="s">
        <v>83</v>
      </c>
      <c r="D92" s="101"/>
      <c r="E92" s="102"/>
      <c r="F92" s="40"/>
      <c r="G92" s="41">
        <f>G99+G108+G93</f>
        <v>6128.5</v>
      </c>
      <c r="H92" s="41"/>
      <c r="I92" s="41"/>
    </row>
    <row r="93" spans="1:9" ht="12.75">
      <c r="A93" s="27" t="s">
        <v>84</v>
      </c>
      <c r="B93" s="75">
        <v>4</v>
      </c>
      <c r="C93" s="76" t="s">
        <v>32</v>
      </c>
      <c r="D93" s="63"/>
      <c r="E93" s="65"/>
      <c r="F93" s="53"/>
      <c r="G93" s="54">
        <f>G94</f>
        <v>945.7</v>
      </c>
      <c r="H93" s="54"/>
      <c r="I93" s="54"/>
    </row>
    <row r="94" spans="1:9" ht="25.5">
      <c r="A94" s="94" t="s">
        <v>40</v>
      </c>
      <c r="B94" s="75">
        <v>4</v>
      </c>
      <c r="C94" s="76" t="s">
        <v>32</v>
      </c>
      <c r="D94" s="96" t="s">
        <v>42</v>
      </c>
      <c r="E94" s="65"/>
      <c r="F94" s="53"/>
      <c r="G94" s="54">
        <f>G95</f>
        <v>945.7</v>
      </c>
      <c r="H94" s="54"/>
      <c r="I94" s="54"/>
    </row>
    <row r="95" spans="1:9" ht="51">
      <c r="A95" s="110" t="s">
        <v>116</v>
      </c>
      <c r="B95" s="75">
        <v>4</v>
      </c>
      <c r="C95" s="76" t="s">
        <v>32</v>
      </c>
      <c r="D95" s="96" t="s">
        <v>114</v>
      </c>
      <c r="E95" s="65"/>
      <c r="F95" s="53"/>
      <c r="G95" s="54">
        <f>G96</f>
        <v>945.7</v>
      </c>
      <c r="H95" s="54"/>
      <c r="I95" s="54"/>
    </row>
    <row r="96" spans="1:9" ht="25.5">
      <c r="A96" s="109" t="s">
        <v>117</v>
      </c>
      <c r="B96" s="75">
        <v>4</v>
      </c>
      <c r="C96" s="76" t="s">
        <v>32</v>
      </c>
      <c r="D96" s="96" t="s">
        <v>115</v>
      </c>
      <c r="E96" s="65"/>
      <c r="F96" s="53"/>
      <c r="G96" s="54">
        <v>945.7</v>
      </c>
      <c r="H96" s="54"/>
      <c r="I96" s="54"/>
    </row>
    <row r="97" spans="1:9" ht="12.75">
      <c r="A97" s="27" t="s">
        <v>22</v>
      </c>
      <c r="B97" s="75">
        <v>4</v>
      </c>
      <c r="C97" s="76" t="s">
        <v>32</v>
      </c>
      <c r="D97" s="96" t="s">
        <v>115</v>
      </c>
      <c r="E97" s="65">
        <v>800</v>
      </c>
      <c r="F97" s="53"/>
      <c r="G97" s="54">
        <f>G98</f>
        <v>945.7</v>
      </c>
      <c r="H97" s="54"/>
      <c r="I97" s="54"/>
    </row>
    <row r="98" spans="1:9" ht="69" customHeight="1">
      <c r="A98" s="27" t="s">
        <v>85</v>
      </c>
      <c r="B98" s="75">
        <v>4</v>
      </c>
      <c r="C98" s="76" t="s">
        <v>32</v>
      </c>
      <c r="D98" s="96" t="s">
        <v>115</v>
      </c>
      <c r="E98" s="65">
        <v>810</v>
      </c>
      <c r="F98" s="53"/>
      <c r="G98" s="54">
        <v>945.7</v>
      </c>
      <c r="H98" s="54"/>
      <c r="I98" s="54"/>
    </row>
    <row r="99" spans="1:9" ht="12.75">
      <c r="A99" s="29" t="s">
        <v>30</v>
      </c>
      <c r="B99" s="77">
        <v>4</v>
      </c>
      <c r="C99" s="78">
        <v>9</v>
      </c>
      <c r="D99" s="16"/>
      <c r="E99" s="17"/>
      <c r="F99" s="18"/>
      <c r="G99" s="19">
        <f>G100</f>
        <v>4882.8</v>
      </c>
      <c r="H99" s="19"/>
      <c r="I99" s="19"/>
    </row>
    <row r="100" spans="1:9" ht="42" customHeight="1">
      <c r="A100" s="114" t="s">
        <v>139</v>
      </c>
      <c r="B100" s="79" t="s">
        <v>28</v>
      </c>
      <c r="C100" s="79" t="s">
        <v>29</v>
      </c>
      <c r="D100" s="93" t="s">
        <v>126</v>
      </c>
      <c r="E100" s="17"/>
      <c r="F100" s="18"/>
      <c r="G100" s="19">
        <f>G101</f>
        <v>4882.8</v>
      </c>
      <c r="H100" s="19"/>
      <c r="I100" s="20"/>
    </row>
    <row r="101" spans="1:9" ht="39" customHeight="1">
      <c r="A101" s="95" t="s">
        <v>140</v>
      </c>
      <c r="B101" s="79" t="s">
        <v>28</v>
      </c>
      <c r="C101" s="79" t="s">
        <v>29</v>
      </c>
      <c r="D101" s="92" t="s">
        <v>142</v>
      </c>
      <c r="E101" s="17"/>
      <c r="F101" s="18"/>
      <c r="G101" s="19">
        <f>G102+G105</f>
        <v>4882.8</v>
      </c>
      <c r="H101" s="19"/>
      <c r="I101" s="19"/>
    </row>
    <row r="102" spans="1:9" ht="42.75" customHeight="1">
      <c r="A102" s="97" t="s">
        <v>141</v>
      </c>
      <c r="B102" s="79" t="s">
        <v>28</v>
      </c>
      <c r="C102" s="79" t="s">
        <v>29</v>
      </c>
      <c r="D102" s="93" t="s">
        <v>133</v>
      </c>
      <c r="E102" s="17"/>
      <c r="F102" s="18"/>
      <c r="G102" s="19">
        <f>G103</f>
        <v>1030</v>
      </c>
      <c r="H102" s="19"/>
      <c r="I102" s="19"/>
    </row>
    <row r="103" spans="1:9" ht="39" customHeight="1">
      <c r="A103" s="24" t="s">
        <v>78</v>
      </c>
      <c r="B103" s="79" t="s">
        <v>28</v>
      </c>
      <c r="C103" s="79" t="s">
        <v>29</v>
      </c>
      <c r="D103" s="93" t="s">
        <v>133</v>
      </c>
      <c r="E103" s="92" t="s">
        <v>92</v>
      </c>
      <c r="F103" s="18"/>
      <c r="G103" s="19">
        <f>G104</f>
        <v>1030</v>
      </c>
      <c r="H103" s="19"/>
      <c r="I103" s="19"/>
    </row>
    <row r="104" spans="1:9" ht="36.75" customHeight="1">
      <c r="A104" s="24" t="s">
        <v>35</v>
      </c>
      <c r="B104" s="79" t="s">
        <v>28</v>
      </c>
      <c r="C104" s="79" t="s">
        <v>29</v>
      </c>
      <c r="D104" s="93" t="s">
        <v>133</v>
      </c>
      <c r="E104" s="92" t="s">
        <v>93</v>
      </c>
      <c r="F104" s="18"/>
      <c r="G104" s="19">
        <v>1030</v>
      </c>
      <c r="H104" s="19"/>
      <c r="I104" s="19"/>
    </row>
    <row r="105" spans="1:9" ht="15" customHeight="1">
      <c r="A105" s="26" t="s">
        <v>58</v>
      </c>
      <c r="B105" s="77">
        <v>4</v>
      </c>
      <c r="C105" s="78">
        <v>9</v>
      </c>
      <c r="D105" s="21" t="s">
        <v>127</v>
      </c>
      <c r="E105" s="17"/>
      <c r="F105" s="18"/>
      <c r="G105" s="19">
        <f>G106</f>
        <v>3852.8</v>
      </c>
      <c r="H105" s="19"/>
      <c r="I105" s="19"/>
    </row>
    <row r="106" spans="1:9" ht="37.5" customHeight="1">
      <c r="A106" s="27" t="s">
        <v>78</v>
      </c>
      <c r="B106" s="77">
        <v>4</v>
      </c>
      <c r="C106" s="78">
        <v>9</v>
      </c>
      <c r="D106" s="21" t="s">
        <v>127</v>
      </c>
      <c r="E106" s="17">
        <v>200</v>
      </c>
      <c r="F106" s="18"/>
      <c r="G106" s="19">
        <f>G107</f>
        <v>3852.8</v>
      </c>
      <c r="H106" s="19"/>
      <c r="I106" s="19"/>
    </row>
    <row r="107" spans="1:9" ht="42" customHeight="1">
      <c r="A107" s="24" t="s">
        <v>35</v>
      </c>
      <c r="B107" s="77">
        <v>4</v>
      </c>
      <c r="C107" s="78">
        <v>9</v>
      </c>
      <c r="D107" s="21" t="s">
        <v>127</v>
      </c>
      <c r="E107" s="17">
        <v>240</v>
      </c>
      <c r="F107" s="18"/>
      <c r="G107" s="19">
        <v>3852.8</v>
      </c>
      <c r="H107" s="19"/>
      <c r="I107" s="19"/>
    </row>
    <row r="108" spans="1:9" ht="12.75">
      <c r="A108" s="27" t="s">
        <v>15</v>
      </c>
      <c r="B108" s="77">
        <v>4</v>
      </c>
      <c r="C108" s="78">
        <v>10</v>
      </c>
      <c r="D108" s="16"/>
      <c r="E108" s="17"/>
      <c r="F108" s="18">
        <f>F109</f>
        <v>0</v>
      </c>
      <c r="G108" s="19">
        <f>G109</f>
        <v>300</v>
      </c>
      <c r="H108" s="19"/>
      <c r="I108" s="20"/>
    </row>
    <row r="109" spans="1:9" ht="25.5">
      <c r="A109" s="30" t="s">
        <v>40</v>
      </c>
      <c r="B109" s="80">
        <v>4</v>
      </c>
      <c r="C109" s="81">
        <v>10</v>
      </c>
      <c r="D109" s="16" t="s">
        <v>42</v>
      </c>
      <c r="E109" s="17"/>
      <c r="F109" s="18">
        <f>F110</f>
        <v>0</v>
      </c>
      <c r="G109" s="19">
        <f>G110</f>
        <v>300</v>
      </c>
      <c r="H109" s="19"/>
      <c r="I109" s="20"/>
    </row>
    <row r="110" spans="1:9" ht="36" customHeight="1">
      <c r="A110" s="27" t="s">
        <v>90</v>
      </c>
      <c r="B110" s="77">
        <v>4</v>
      </c>
      <c r="C110" s="78">
        <v>10</v>
      </c>
      <c r="D110" s="16" t="s">
        <v>43</v>
      </c>
      <c r="E110" s="17"/>
      <c r="F110" s="18">
        <f>F112</f>
        <v>0</v>
      </c>
      <c r="G110" s="19">
        <f>G111</f>
        <v>300</v>
      </c>
      <c r="H110" s="19"/>
      <c r="I110" s="20"/>
    </row>
    <row r="111" spans="1:9" ht="26.25" customHeight="1">
      <c r="A111" s="109" t="s">
        <v>113</v>
      </c>
      <c r="B111" s="77">
        <v>4</v>
      </c>
      <c r="C111" s="78">
        <v>10</v>
      </c>
      <c r="D111" s="16" t="s">
        <v>51</v>
      </c>
      <c r="E111" s="17"/>
      <c r="F111" s="18"/>
      <c r="G111" s="19">
        <f>G112</f>
        <v>300</v>
      </c>
      <c r="H111" s="19"/>
      <c r="I111" s="20"/>
    </row>
    <row r="112" spans="1:9" ht="41.25" customHeight="1">
      <c r="A112" s="27" t="s">
        <v>78</v>
      </c>
      <c r="B112" s="77">
        <v>4</v>
      </c>
      <c r="C112" s="78">
        <v>10</v>
      </c>
      <c r="D112" s="16" t="s">
        <v>51</v>
      </c>
      <c r="E112" s="17">
        <v>200</v>
      </c>
      <c r="F112" s="18"/>
      <c r="G112" s="19">
        <f>G113</f>
        <v>300</v>
      </c>
      <c r="H112" s="19"/>
      <c r="I112" s="20"/>
    </row>
    <row r="113" spans="1:9" ht="38.25" customHeight="1">
      <c r="A113" s="27" t="s">
        <v>35</v>
      </c>
      <c r="B113" s="49">
        <v>4</v>
      </c>
      <c r="C113" s="50">
        <v>10</v>
      </c>
      <c r="D113" s="51" t="s">
        <v>51</v>
      </c>
      <c r="E113" s="52">
        <v>240</v>
      </c>
      <c r="F113" s="53"/>
      <c r="G113" s="54">
        <v>300</v>
      </c>
      <c r="H113" s="54"/>
      <c r="I113" s="55"/>
    </row>
    <row r="114" spans="1:9" ht="12" customHeight="1">
      <c r="A114" s="25" t="s">
        <v>12</v>
      </c>
      <c r="B114" s="82">
        <v>5</v>
      </c>
      <c r="C114" s="83">
        <v>0</v>
      </c>
      <c r="D114" s="39"/>
      <c r="E114" s="39"/>
      <c r="F114" s="40" t="e">
        <f>F115+#REF!+#REF!</f>
        <v>#REF!</v>
      </c>
      <c r="G114" s="41">
        <f>G115+G136+G130</f>
        <v>2386.4</v>
      </c>
      <c r="H114" s="41">
        <f>H136+H115+H130</f>
        <v>0</v>
      </c>
      <c r="I114" s="41">
        <f>I115+I130+I136</f>
        <v>0</v>
      </c>
    </row>
    <row r="115" spans="1:9" ht="12.75">
      <c r="A115" s="27" t="s">
        <v>11</v>
      </c>
      <c r="B115" s="49">
        <v>5</v>
      </c>
      <c r="C115" s="50">
        <v>1</v>
      </c>
      <c r="D115" s="52"/>
      <c r="E115" s="52"/>
      <c r="F115" s="53" t="e">
        <f>#REF!+#REF!</f>
        <v>#REF!</v>
      </c>
      <c r="G115" s="54">
        <f>G116</f>
        <v>1370.4</v>
      </c>
      <c r="H115" s="54"/>
      <c r="I115" s="54"/>
    </row>
    <row r="116" spans="1:9" ht="25.5">
      <c r="A116" s="91" t="s">
        <v>40</v>
      </c>
      <c r="B116" s="49">
        <v>5</v>
      </c>
      <c r="C116" s="50">
        <v>1</v>
      </c>
      <c r="D116" s="52" t="s">
        <v>42</v>
      </c>
      <c r="E116" s="52"/>
      <c r="F116" s="53"/>
      <c r="G116" s="54">
        <f>G117</f>
        <v>1370.4</v>
      </c>
      <c r="H116" s="54"/>
      <c r="I116" s="54"/>
    </row>
    <row r="117" spans="1:9" ht="38.25">
      <c r="A117" s="34" t="s">
        <v>108</v>
      </c>
      <c r="B117" s="49">
        <v>5</v>
      </c>
      <c r="C117" s="50">
        <v>1</v>
      </c>
      <c r="D117" s="52" t="s">
        <v>45</v>
      </c>
      <c r="E117" s="52"/>
      <c r="F117" s="53"/>
      <c r="G117" s="54">
        <f>G118+G127</f>
        <v>1370.4</v>
      </c>
      <c r="H117" s="54"/>
      <c r="I117" s="54"/>
    </row>
    <row r="118" spans="1:10" ht="27" customHeight="1">
      <c r="A118" s="95" t="s">
        <v>107</v>
      </c>
      <c r="B118" s="49">
        <v>5</v>
      </c>
      <c r="C118" s="50">
        <v>1</v>
      </c>
      <c r="D118" s="21" t="s">
        <v>101</v>
      </c>
      <c r="E118" s="52"/>
      <c r="F118" s="53"/>
      <c r="G118" s="54">
        <f>G119</f>
        <v>1339</v>
      </c>
      <c r="H118" s="55"/>
      <c r="I118" s="55"/>
      <c r="J118" s="9"/>
    </row>
    <row r="119" spans="1:10" ht="39" customHeight="1">
      <c r="A119" s="24" t="s">
        <v>78</v>
      </c>
      <c r="B119" s="49">
        <v>5</v>
      </c>
      <c r="C119" s="50">
        <v>1</v>
      </c>
      <c r="D119" s="21" t="s">
        <v>101</v>
      </c>
      <c r="E119" s="52">
        <v>200</v>
      </c>
      <c r="F119" s="53"/>
      <c r="G119" s="54">
        <f>G120</f>
        <v>1339</v>
      </c>
      <c r="H119" s="55"/>
      <c r="I119" s="55"/>
      <c r="J119" s="9"/>
    </row>
    <row r="120" spans="1:10" ht="42.75" customHeight="1">
      <c r="A120" s="24" t="s">
        <v>35</v>
      </c>
      <c r="B120" s="49">
        <v>5</v>
      </c>
      <c r="C120" s="50">
        <v>1</v>
      </c>
      <c r="D120" s="21" t="s">
        <v>101</v>
      </c>
      <c r="E120" s="52">
        <v>240</v>
      </c>
      <c r="F120" s="53"/>
      <c r="G120" s="54">
        <v>1339</v>
      </c>
      <c r="H120" s="55"/>
      <c r="I120" s="55"/>
      <c r="J120" s="9"/>
    </row>
    <row r="121" spans="1:9" ht="38.25" customHeight="1" hidden="1">
      <c r="A121" s="31" t="s">
        <v>35</v>
      </c>
      <c r="B121" s="49">
        <v>5</v>
      </c>
      <c r="C121" s="50">
        <v>2</v>
      </c>
      <c r="D121" s="66" t="s">
        <v>91</v>
      </c>
      <c r="E121" s="52"/>
      <c r="F121" s="53"/>
      <c r="G121" s="54">
        <f>G122</f>
        <v>0</v>
      </c>
      <c r="H121" s="55"/>
      <c r="I121" s="55"/>
    </row>
    <row r="122" spans="1:9" ht="12.75" hidden="1">
      <c r="A122" s="27" t="s">
        <v>22</v>
      </c>
      <c r="B122" s="49">
        <v>5</v>
      </c>
      <c r="C122" s="50">
        <v>2</v>
      </c>
      <c r="D122" s="52">
        <v>4062141</v>
      </c>
      <c r="E122" s="52">
        <v>800</v>
      </c>
      <c r="F122" s="53"/>
      <c r="G122" s="54">
        <f aca="true" t="shared" si="4" ref="G122:H125">G123</f>
        <v>0</v>
      </c>
      <c r="H122" s="54"/>
      <c r="I122" s="55"/>
    </row>
    <row r="123" spans="1:9" ht="51" customHeight="1" hidden="1">
      <c r="A123" s="27" t="s">
        <v>31</v>
      </c>
      <c r="B123" s="49">
        <v>5</v>
      </c>
      <c r="C123" s="50">
        <v>2</v>
      </c>
      <c r="D123" s="52">
        <v>4062141</v>
      </c>
      <c r="E123" s="52">
        <v>810</v>
      </c>
      <c r="F123" s="53"/>
      <c r="G123" s="54"/>
      <c r="H123" s="54"/>
      <c r="I123" s="55"/>
    </row>
    <row r="124" spans="1:9" ht="25.5" hidden="1">
      <c r="A124" s="27" t="s">
        <v>20</v>
      </c>
      <c r="B124" s="49">
        <v>5</v>
      </c>
      <c r="C124" s="50">
        <v>2</v>
      </c>
      <c r="D124" s="52">
        <v>5222100</v>
      </c>
      <c r="E124" s="52">
        <v>200</v>
      </c>
      <c r="F124" s="53"/>
      <c r="G124" s="54">
        <f t="shared" si="4"/>
        <v>0</v>
      </c>
      <c r="H124" s="54">
        <f t="shared" si="4"/>
        <v>0</v>
      </c>
      <c r="I124" s="55"/>
    </row>
    <row r="125" spans="1:9" ht="25.5" hidden="1">
      <c r="A125" s="27" t="s">
        <v>21</v>
      </c>
      <c r="B125" s="49">
        <v>5</v>
      </c>
      <c r="C125" s="50">
        <v>2</v>
      </c>
      <c r="D125" s="52">
        <v>5222100</v>
      </c>
      <c r="E125" s="52">
        <v>240</v>
      </c>
      <c r="F125" s="53"/>
      <c r="G125" s="54">
        <f t="shared" si="4"/>
        <v>0</v>
      </c>
      <c r="H125" s="54">
        <f t="shared" si="4"/>
        <v>0</v>
      </c>
      <c r="I125" s="55"/>
    </row>
    <row r="126" spans="1:9" ht="38.25" hidden="1">
      <c r="A126" s="27" t="s">
        <v>27</v>
      </c>
      <c r="B126" s="49">
        <v>5</v>
      </c>
      <c r="C126" s="50">
        <v>2</v>
      </c>
      <c r="D126" s="52">
        <v>5222100</v>
      </c>
      <c r="E126" s="52">
        <v>243</v>
      </c>
      <c r="F126" s="53"/>
      <c r="G126" s="54"/>
      <c r="H126" s="55"/>
      <c r="I126" s="55"/>
    </row>
    <row r="127" spans="1:9" ht="25.5">
      <c r="A127" s="95" t="s">
        <v>86</v>
      </c>
      <c r="B127" s="49">
        <v>5</v>
      </c>
      <c r="C127" s="50">
        <v>1</v>
      </c>
      <c r="D127" s="21" t="s">
        <v>53</v>
      </c>
      <c r="E127" s="52"/>
      <c r="F127" s="53"/>
      <c r="G127" s="54">
        <f>G128</f>
        <v>31.4</v>
      </c>
      <c r="H127" s="55"/>
      <c r="I127" s="55"/>
    </row>
    <row r="128" spans="1:9" ht="38.25">
      <c r="A128" s="24" t="s">
        <v>78</v>
      </c>
      <c r="B128" s="49">
        <v>5</v>
      </c>
      <c r="C128" s="50">
        <v>1</v>
      </c>
      <c r="D128" s="21" t="s">
        <v>53</v>
      </c>
      <c r="E128" s="52">
        <v>200</v>
      </c>
      <c r="F128" s="53"/>
      <c r="G128" s="54">
        <f>G129</f>
        <v>31.4</v>
      </c>
      <c r="H128" s="55"/>
      <c r="I128" s="55"/>
    </row>
    <row r="129" spans="1:9" ht="38.25">
      <c r="A129" s="24" t="s">
        <v>35</v>
      </c>
      <c r="B129" s="49">
        <v>5</v>
      </c>
      <c r="C129" s="50">
        <v>1</v>
      </c>
      <c r="D129" s="21" t="s">
        <v>53</v>
      </c>
      <c r="E129" s="52">
        <v>240</v>
      </c>
      <c r="F129" s="53"/>
      <c r="G129" s="54">
        <v>31.4</v>
      </c>
      <c r="H129" s="55"/>
      <c r="I129" s="55"/>
    </row>
    <row r="130" spans="1:9" ht="12.75">
      <c r="A130" s="27" t="s">
        <v>94</v>
      </c>
      <c r="B130" s="49">
        <v>5</v>
      </c>
      <c r="C130" s="50">
        <v>2</v>
      </c>
      <c r="D130" s="52"/>
      <c r="E130" s="52"/>
      <c r="F130" s="53"/>
      <c r="G130" s="54">
        <f>G131</f>
        <v>100</v>
      </c>
      <c r="H130" s="55"/>
      <c r="I130" s="55"/>
    </row>
    <row r="131" spans="1:9" ht="25.5">
      <c r="A131" s="113" t="s">
        <v>40</v>
      </c>
      <c r="B131" s="49">
        <v>5</v>
      </c>
      <c r="C131" s="50">
        <v>2</v>
      </c>
      <c r="D131" s="52" t="s">
        <v>42</v>
      </c>
      <c r="E131" s="52"/>
      <c r="F131" s="53"/>
      <c r="G131" s="54">
        <f>G132</f>
        <v>100</v>
      </c>
      <c r="H131" s="55"/>
      <c r="I131" s="55"/>
    </row>
    <row r="132" spans="1:9" ht="38.25">
      <c r="A132" s="34" t="s">
        <v>108</v>
      </c>
      <c r="B132" s="49">
        <v>5</v>
      </c>
      <c r="C132" s="50">
        <v>2</v>
      </c>
      <c r="D132" s="52" t="s">
        <v>45</v>
      </c>
      <c r="E132" s="52"/>
      <c r="F132" s="53"/>
      <c r="G132" s="54">
        <f>G133</f>
        <v>100</v>
      </c>
      <c r="H132" s="55"/>
      <c r="I132" s="55"/>
    </row>
    <row r="133" spans="1:9" ht="38.25">
      <c r="A133" s="116" t="s">
        <v>146</v>
      </c>
      <c r="B133" s="49">
        <v>5</v>
      </c>
      <c r="C133" s="50">
        <v>2</v>
      </c>
      <c r="D133" s="52" t="s">
        <v>100</v>
      </c>
      <c r="E133" s="52"/>
      <c r="F133" s="53"/>
      <c r="G133" s="54">
        <f>G134</f>
        <v>100</v>
      </c>
      <c r="H133" s="55"/>
      <c r="I133" s="55"/>
    </row>
    <row r="134" spans="1:9" ht="38.25">
      <c r="A134" s="27" t="s">
        <v>78</v>
      </c>
      <c r="B134" s="49">
        <v>5</v>
      </c>
      <c r="C134" s="50">
        <v>2</v>
      </c>
      <c r="D134" s="52" t="s">
        <v>100</v>
      </c>
      <c r="E134" s="52">
        <v>200</v>
      </c>
      <c r="F134" s="53"/>
      <c r="G134" s="54">
        <f>G135</f>
        <v>100</v>
      </c>
      <c r="H134" s="55"/>
      <c r="I134" s="55"/>
    </row>
    <row r="135" spans="1:9" ht="38.25">
      <c r="A135" s="27" t="s">
        <v>35</v>
      </c>
      <c r="B135" s="49">
        <v>5</v>
      </c>
      <c r="C135" s="50">
        <v>2</v>
      </c>
      <c r="D135" s="52" t="s">
        <v>100</v>
      </c>
      <c r="E135" s="52">
        <v>240</v>
      </c>
      <c r="F135" s="53"/>
      <c r="G135" s="54">
        <v>100</v>
      </c>
      <c r="H135" s="55"/>
      <c r="I135" s="55"/>
    </row>
    <row r="136" spans="1:9" ht="12.75">
      <c r="A136" s="27" t="s">
        <v>10</v>
      </c>
      <c r="B136" s="49">
        <v>5</v>
      </c>
      <c r="C136" s="50">
        <v>3</v>
      </c>
      <c r="D136" s="52"/>
      <c r="E136" s="52"/>
      <c r="F136" s="53"/>
      <c r="G136" s="54">
        <f>G138</f>
        <v>916</v>
      </c>
      <c r="H136" s="54">
        <f>H137</f>
        <v>0</v>
      </c>
      <c r="I136" s="55"/>
    </row>
    <row r="137" spans="1:9" ht="25.5">
      <c r="A137" s="30" t="s">
        <v>40</v>
      </c>
      <c r="B137" s="49">
        <v>5</v>
      </c>
      <c r="C137" s="50">
        <v>3</v>
      </c>
      <c r="D137" s="52" t="s">
        <v>42</v>
      </c>
      <c r="E137" s="68"/>
      <c r="F137" s="53"/>
      <c r="G137" s="54">
        <f>G138</f>
        <v>916</v>
      </c>
      <c r="H137" s="54">
        <f>H138</f>
        <v>0</v>
      </c>
      <c r="I137" s="55"/>
    </row>
    <row r="138" spans="1:9" ht="43.5" customHeight="1">
      <c r="A138" s="27" t="s">
        <v>102</v>
      </c>
      <c r="B138" s="49">
        <v>5</v>
      </c>
      <c r="C138" s="50">
        <v>3</v>
      </c>
      <c r="D138" s="61" t="s">
        <v>45</v>
      </c>
      <c r="E138" s="52"/>
      <c r="F138" s="53" t="e">
        <f>#REF!+#REF!+#REF!+#REF!</f>
        <v>#REF!</v>
      </c>
      <c r="G138" s="54">
        <f>G139</f>
        <v>916</v>
      </c>
      <c r="H138" s="54"/>
      <c r="I138" s="55"/>
    </row>
    <row r="139" spans="1:9" ht="12.75">
      <c r="A139" s="33" t="s">
        <v>86</v>
      </c>
      <c r="B139" s="49">
        <v>5</v>
      </c>
      <c r="C139" s="50">
        <v>3</v>
      </c>
      <c r="D139" s="38" t="s">
        <v>53</v>
      </c>
      <c r="E139" s="52"/>
      <c r="F139" s="53"/>
      <c r="G139" s="54">
        <f>G140+G142</f>
        <v>916</v>
      </c>
      <c r="H139" s="54"/>
      <c r="I139" s="55"/>
    </row>
    <row r="140" spans="1:9" ht="38.25">
      <c r="A140" s="27" t="s">
        <v>78</v>
      </c>
      <c r="B140" s="49">
        <v>5</v>
      </c>
      <c r="C140" s="50">
        <v>3</v>
      </c>
      <c r="D140" s="52" t="s">
        <v>53</v>
      </c>
      <c r="E140" s="52">
        <v>200</v>
      </c>
      <c r="F140" s="53">
        <v>0</v>
      </c>
      <c r="G140" s="54">
        <f>G141</f>
        <v>912</v>
      </c>
      <c r="H140" s="54"/>
      <c r="I140" s="55"/>
    </row>
    <row r="141" spans="1:9" ht="38.25">
      <c r="A141" s="27" t="s">
        <v>35</v>
      </c>
      <c r="B141" s="49">
        <v>5</v>
      </c>
      <c r="C141" s="50">
        <v>3</v>
      </c>
      <c r="D141" s="52" t="s">
        <v>53</v>
      </c>
      <c r="E141" s="52">
        <v>240</v>
      </c>
      <c r="F141" s="53"/>
      <c r="G141" s="54">
        <v>912</v>
      </c>
      <c r="H141" s="54"/>
      <c r="I141" s="55"/>
    </row>
    <row r="142" spans="1:9" ht="25.5">
      <c r="A142" s="27" t="s">
        <v>79</v>
      </c>
      <c r="B142" s="49">
        <v>5</v>
      </c>
      <c r="C142" s="50">
        <v>3</v>
      </c>
      <c r="D142" s="52" t="s">
        <v>53</v>
      </c>
      <c r="E142" s="52">
        <v>300</v>
      </c>
      <c r="F142" s="53"/>
      <c r="G142" s="54">
        <f>G143</f>
        <v>4</v>
      </c>
      <c r="H142" s="54"/>
      <c r="I142" s="55"/>
    </row>
    <row r="143" spans="1:9" ht="25.5">
      <c r="A143" s="27" t="s">
        <v>75</v>
      </c>
      <c r="B143" s="49">
        <v>5</v>
      </c>
      <c r="C143" s="50">
        <v>3</v>
      </c>
      <c r="D143" s="52" t="s">
        <v>53</v>
      </c>
      <c r="E143" s="52">
        <v>360</v>
      </c>
      <c r="F143" s="53"/>
      <c r="G143" s="54">
        <v>4</v>
      </c>
      <c r="H143" s="54"/>
      <c r="I143" s="55"/>
    </row>
    <row r="144" spans="1:9" ht="15.75" customHeight="1">
      <c r="A144" s="25" t="s">
        <v>88</v>
      </c>
      <c r="B144" s="82">
        <v>8</v>
      </c>
      <c r="C144" s="83">
        <v>0</v>
      </c>
      <c r="D144" s="103"/>
      <c r="E144" s="39"/>
      <c r="F144" s="40" t="e">
        <f>F145</f>
        <v>#REF!</v>
      </c>
      <c r="G144" s="41">
        <f>G145+G151</f>
        <v>8346.4</v>
      </c>
      <c r="H144" s="41"/>
      <c r="I144" s="41"/>
    </row>
    <row r="145" spans="1:9" ht="12.75">
      <c r="A145" s="27" t="s">
        <v>7</v>
      </c>
      <c r="B145" s="49">
        <v>8</v>
      </c>
      <c r="C145" s="50">
        <v>1</v>
      </c>
      <c r="D145" s="51"/>
      <c r="E145" s="52"/>
      <c r="F145" s="53" t="e">
        <f>F147+#REF!+F157</f>
        <v>#REF!</v>
      </c>
      <c r="G145" s="54">
        <f>G146</f>
        <v>8242.4</v>
      </c>
      <c r="H145" s="54"/>
      <c r="I145" s="54"/>
    </row>
    <row r="146" spans="1:9" ht="15" customHeight="1">
      <c r="A146" s="30" t="s">
        <v>40</v>
      </c>
      <c r="B146" s="49">
        <v>8</v>
      </c>
      <c r="C146" s="50">
        <v>1</v>
      </c>
      <c r="D146" s="52" t="s">
        <v>42</v>
      </c>
      <c r="E146" s="52"/>
      <c r="F146" s="53"/>
      <c r="G146" s="54">
        <f>G147</f>
        <v>8242.4</v>
      </c>
      <c r="H146" s="54"/>
      <c r="I146" s="54"/>
    </row>
    <row r="147" spans="1:9" ht="38.25">
      <c r="A147" s="27" t="s">
        <v>109</v>
      </c>
      <c r="B147" s="49">
        <v>8</v>
      </c>
      <c r="C147" s="50">
        <v>1</v>
      </c>
      <c r="D147" s="61" t="s">
        <v>46</v>
      </c>
      <c r="E147" s="52"/>
      <c r="F147" s="53" t="e">
        <f>F148</f>
        <v>#REF!</v>
      </c>
      <c r="G147" s="54">
        <f>G148</f>
        <v>8242.4</v>
      </c>
      <c r="H147" s="54"/>
      <c r="I147" s="54"/>
    </row>
    <row r="148" spans="1:10" ht="27" customHeight="1">
      <c r="A148" s="27" t="s">
        <v>112</v>
      </c>
      <c r="B148" s="49">
        <v>8</v>
      </c>
      <c r="C148" s="50">
        <v>1</v>
      </c>
      <c r="D148" s="51" t="s">
        <v>54</v>
      </c>
      <c r="E148" s="39"/>
      <c r="F148" s="53" t="e">
        <f>#REF!+#REF!</f>
        <v>#REF!</v>
      </c>
      <c r="G148" s="54">
        <f>G149</f>
        <v>8242.4</v>
      </c>
      <c r="H148" s="54"/>
      <c r="I148" s="55"/>
      <c r="J148" s="8"/>
    </row>
    <row r="149" spans="1:9" ht="38.25">
      <c r="A149" s="30" t="s">
        <v>80</v>
      </c>
      <c r="B149" s="49">
        <v>8</v>
      </c>
      <c r="C149" s="50">
        <v>1</v>
      </c>
      <c r="D149" s="51" t="s">
        <v>54</v>
      </c>
      <c r="E149" s="52">
        <v>600</v>
      </c>
      <c r="F149" s="53"/>
      <c r="G149" s="54">
        <f>G150</f>
        <v>8242.4</v>
      </c>
      <c r="H149" s="54"/>
      <c r="I149" s="55"/>
    </row>
    <row r="150" spans="1:9" ht="15" customHeight="1">
      <c r="A150" s="34" t="s">
        <v>66</v>
      </c>
      <c r="B150" s="49">
        <v>8</v>
      </c>
      <c r="C150" s="50">
        <v>1</v>
      </c>
      <c r="D150" s="51" t="s">
        <v>54</v>
      </c>
      <c r="E150" s="52">
        <v>610</v>
      </c>
      <c r="F150" s="53"/>
      <c r="G150" s="54">
        <v>8242.4</v>
      </c>
      <c r="H150" s="54"/>
      <c r="I150" s="55"/>
    </row>
    <row r="151" spans="1:9" ht="24.75" customHeight="1">
      <c r="A151" s="34" t="s">
        <v>123</v>
      </c>
      <c r="B151" s="49">
        <v>8</v>
      </c>
      <c r="C151" s="50">
        <v>4</v>
      </c>
      <c r="D151" s="51"/>
      <c r="E151" s="52"/>
      <c r="F151" s="53"/>
      <c r="G151" s="54">
        <f>G152</f>
        <v>104</v>
      </c>
      <c r="H151" s="54"/>
      <c r="I151" s="55"/>
    </row>
    <row r="152" spans="1:9" ht="21" customHeight="1">
      <c r="A152" s="30" t="s">
        <v>40</v>
      </c>
      <c r="B152" s="49">
        <v>8</v>
      </c>
      <c r="C152" s="50">
        <v>4</v>
      </c>
      <c r="D152" s="51" t="s">
        <v>42</v>
      </c>
      <c r="E152" s="52"/>
      <c r="F152" s="53"/>
      <c r="G152" s="54">
        <f>G153</f>
        <v>104</v>
      </c>
      <c r="H152" s="54"/>
      <c r="I152" s="55"/>
    </row>
    <row r="153" spans="1:9" ht="39" customHeight="1">
      <c r="A153" s="27" t="s">
        <v>109</v>
      </c>
      <c r="B153" s="49">
        <v>8</v>
      </c>
      <c r="C153" s="50">
        <v>4</v>
      </c>
      <c r="D153" s="61" t="s">
        <v>46</v>
      </c>
      <c r="E153" s="52"/>
      <c r="F153" s="53">
        <f>F157</f>
        <v>0</v>
      </c>
      <c r="G153" s="54">
        <f>G154+G157</f>
        <v>104</v>
      </c>
      <c r="H153" s="54"/>
      <c r="I153" s="55"/>
    </row>
    <row r="154" spans="1:9" ht="27" customHeight="1">
      <c r="A154" s="27" t="s">
        <v>143</v>
      </c>
      <c r="B154" s="42">
        <v>8</v>
      </c>
      <c r="C154" s="43">
        <v>4</v>
      </c>
      <c r="D154" s="44" t="s">
        <v>134</v>
      </c>
      <c r="E154" s="45"/>
      <c r="F154" s="46">
        <f>F155</f>
        <v>0</v>
      </c>
      <c r="G154" s="47">
        <f>G155</f>
        <v>18</v>
      </c>
      <c r="H154" s="54"/>
      <c r="I154" s="55"/>
    </row>
    <row r="155" spans="1:9" ht="40.5" customHeight="1">
      <c r="A155" s="26" t="s">
        <v>78</v>
      </c>
      <c r="B155" s="42">
        <v>8</v>
      </c>
      <c r="C155" s="43">
        <v>4</v>
      </c>
      <c r="D155" s="44" t="s">
        <v>134</v>
      </c>
      <c r="E155" s="45">
        <v>200</v>
      </c>
      <c r="F155" s="46">
        <f>F156</f>
        <v>0</v>
      </c>
      <c r="G155" s="47">
        <f>G156</f>
        <v>18</v>
      </c>
      <c r="H155" s="54"/>
      <c r="I155" s="55"/>
    </row>
    <row r="156" spans="1:9" ht="40.5" customHeight="1">
      <c r="A156" s="26" t="s">
        <v>35</v>
      </c>
      <c r="B156" s="42">
        <v>8</v>
      </c>
      <c r="C156" s="43">
        <v>4</v>
      </c>
      <c r="D156" s="44" t="s">
        <v>134</v>
      </c>
      <c r="E156" s="45">
        <v>240</v>
      </c>
      <c r="F156" s="46"/>
      <c r="G156" s="47">
        <v>18</v>
      </c>
      <c r="H156" s="54"/>
      <c r="I156" s="55"/>
    </row>
    <row r="157" spans="1:9" ht="38.25">
      <c r="A157" s="27" t="s">
        <v>124</v>
      </c>
      <c r="B157" s="49">
        <v>8</v>
      </c>
      <c r="C157" s="50">
        <v>4</v>
      </c>
      <c r="D157" s="51" t="s">
        <v>125</v>
      </c>
      <c r="E157" s="52"/>
      <c r="F157" s="53">
        <f>F158</f>
        <v>0</v>
      </c>
      <c r="G157" s="54">
        <f>G158</f>
        <v>86</v>
      </c>
      <c r="H157" s="54"/>
      <c r="I157" s="55"/>
    </row>
    <row r="158" spans="1:9" ht="38.25">
      <c r="A158" s="27" t="s">
        <v>78</v>
      </c>
      <c r="B158" s="49">
        <v>8</v>
      </c>
      <c r="C158" s="50">
        <v>4</v>
      </c>
      <c r="D158" s="51" t="s">
        <v>125</v>
      </c>
      <c r="E158" s="52">
        <v>200</v>
      </c>
      <c r="F158" s="53">
        <f>F159</f>
        <v>0</v>
      </c>
      <c r="G158" s="54">
        <f>G159</f>
        <v>86</v>
      </c>
      <c r="H158" s="54"/>
      <c r="I158" s="55"/>
    </row>
    <row r="159" spans="1:9" ht="38.25">
      <c r="A159" s="27" t="s">
        <v>35</v>
      </c>
      <c r="B159" s="49">
        <v>8</v>
      </c>
      <c r="C159" s="50">
        <v>4</v>
      </c>
      <c r="D159" s="51" t="s">
        <v>125</v>
      </c>
      <c r="E159" s="52">
        <v>240</v>
      </c>
      <c r="F159" s="53"/>
      <c r="G159" s="54">
        <v>86</v>
      </c>
      <c r="H159" s="54"/>
      <c r="I159" s="55"/>
    </row>
    <row r="160" spans="1:9" ht="12.75">
      <c r="A160" s="104" t="s">
        <v>67</v>
      </c>
      <c r="B160" s="105" t="s">
        <v>68</v>
      </c>
      <c r="C160" s="105" t="s">
        <v>83</v>
      </c>
      <c r="D160" s="106"/>
      <c r="E160" s="39"/>
      <c r="F160" s="40"/>
      <c r="G160" s="41">
        <f aca="true" t="shared" si="5" ref="G160:G165">G161</f>
        <v>60</v>
      </c>
      <c r="H160" s="41"/>
      <c r="I160" s="69"/>
    </row>
    <row r="161" spans="1:9" ht="12.75">
      <c r="A161" s="35" t="s">
        <v>69</v>
      </c>
      <c r="B161" s="59">
        <v>10</v>
      </c>
      <c r="C161" s="60">
        <v>1</v>
      </c>
      <c r="D161" s="67"/>
      <c r="E161" s="52"/>
      <c r="F161" s="53"/>
      <c r="G161" s="54">
        <f t="shared" si="5"/>
        <v>60</v>
      </c>
      <c r="H161" s="54"/>
      <c r="I161" s="55"/>
    </row>
    <row r="162" spans="1:9" ht="25.5">
      <c r="A162" s="36" t="s">
        <v>40</v>
      </c>
      <c r="B162" s="59">
        <v>10</v>
      </c>
      <c r="C162" s="60">
        <v>1</v>
      </c>
      <c r="D162" s="52" t="s">
        <v>42</v>
      </c>
      <c r="E162" s="52"/>
      <c r="F162" s="53"/>
      <c r="G162" s="54">
        <f t="shared" si="5"/>
        <v>60</v>
      </c>
      <c r="H162" s="54"/>
      <c r="I162" s="55"/>
    </row>
    <row r="163" spans="1:9" ht="37.5" customHeight="1">
      <c r="A163" s="26" t="s">
        <v>89</v>
      </c>
      <c r="B163" s="59">
        <v>10</v>
      </c>
      <c r="C163" s="60">
        <v>1</v>
      </c>
      <c r="D163" s="52" t="s">
        <v>43</v>
      </c>
      <c r="E163" s="52"/>
      <c r="F163" s="53"/>
      <c r="G163" s="54">
        <f t="shared" si="5"/>
        <v>60</v>
      </c>
      <c r="H163" s="54"/>
      <c r="I163" s="55"/>
    </row>
    <row r="164" spans="1:9" ht="25.5">
      <c r="A164" s="32" t="s">
        <v>74</v>
      </c>
      <c r="B164" s="59">
        <v>10</v>
      </c>
      <c r="C164" s="60">
        <v>1</v>
      </c>
      <c r="D164" s="65" t="s">
        <v>73</v>
      </c>
      <c r="E164" s="52"/>
      <c r="F164" s="53"/>
      <c r="G164" s="54">
        <f t="shared" si="5"/>
        <v>60</v>
      </c>
      <c r="H164" s="54"/>
      <c r="I164" s="55"/>
    </row>
    <row r="165" spans="1:9" ht="25.5">
      <c r="A165" s="32" t="s">
        <v>70</v>
      </c>
      <c r="B165" s="59">
        <v>10</v>
      </c>
      <c r="C165" s="60">
        <v>1</v>
      </c>
      <c r="D165" s="65" t="s">
        <v>73</v>
      </c>
      <c r="E165" s="65">
        <v>300</v>
      </c>
      <c r="F165" s="53"/>
      <c r="G165" s="70">
        <f t="shared" si="5"/>
        <v>60</v>
      </c>
      <c r="H165" s="54"/>
      <c r="I165" s="55"/>
    </row>
    <row r="166" spans="1:9" ht="27" customHeight="1">
      <c r="A166" s="117" t="s">
        <v>147</v>
      </c>
      <c r="B166" s="59">
        <v>10</v>
      </c>
      <c r="C166" s="60">
        <v>1</v>
      </c>
      <c r="D166" s="65" t="s">
        <v>73</v>
      </c>
      <c r="E166" s="52">
        <v>310</v>
      </c>
      <c r="F166" s="53"/>
      <c r="G166" s="54">
        <v>60</v>
      </c>
      <c r="H166" s="54"/>
      <c r="I166" s="54"/>
    </row>
    <row r="167" spans="1:9" ht="17.25" customHeight="1">
      <c r="A167" s="98" t="s">
        <v>71</v>
      </c>
      <c r="B167" s="107">
        <v>11</v>
      </c>
      <c r="C167" s="108">
        <v>0</v>
      </c>
      <c r="D167" s="102"/>
      <c r="E167" s="39"/>
      <c r="F167" s="40"/>
      <c r="G167" s="41">
        <f>G168</f>
        <v>1716.2</v>
      </c>
      <c r="H167" s="41"/>
      <c r="I167" s="41"/>
    </row>
    <row r="168" spans="1:9" ht="12.75">
      <c r="A168" s="37" t="s">
        <v>16</v>
      </c>
      <c r="B168" s="49">
        <v>11</v>
      </c>
      <c r="C168" s="50">
        <v>1</v>
      </c>
      <c r="D168" s="52"/>
      <c r="E168" s="52"/>
      <c r="F168" s="53" t="e">
        <f>#REF!+F169</f>
        <v>#REF!</v>
      </c>
      <c r="G168" s="54">
        <f>G169</f>
        <v>1716.2</v>
      </c>
      <c r="H168" s="54"/>
      <c r="I168" s="55"/>
    </row>
    <row r="169" spans="1:9" ht="14.25" customHeight="1">
      <c r="A169" s="30" t="s">
        <v>40</v>
      </c>
      <c r="B169" s="49">
        <v>11</v>
      </c>
      <c r="C169" s="74" t="s">
        <v>32</v>
      </c>
      <c r="D169" s="52" t="s">
        <v>42</v>
      </c>
      <c r="E169" s="52"/>
      <c r="F169" s="53" t="e">
        <f>F170</f>
        <v>#REF!</v>
      </c>
      <c r="G169" s="54">
        <f>G170</f>
        <v>1716.2</v>
      </c>
      <c r="H169" s="54"/>
      <c r="I169" s="55"/>
    </row>
    <row r="170" spans="1:9" ht="38.25">
      <c r="A170" s="37" t="s">
        <v>110</v>
      </c>
      <c r="B170" s="49">
        <v>11</v>
      </c>
      <c r="C170" s="50">
        <v>1</v>
      </c>
      <c r="D170" s="52" t="s">
        <v>55</v>
      </c>
      <c r="E170" s="52"/>
      <c r="F170" s="53" t="e">
        <f>#REF!</f>
        <v>#REF!</v>
      </c>
      <c r="G170" s="54">
        <f>G171+G174</f>
        <v>1716.2</v>
      </c>
      <c r="H170" s="54"/>
      <c r="I170" s="55"/>
    </row>
    <row r="171" spans="1:9" ht="32.25" customHeight="1">
      <c r="A171" s="37" t="s">
        <v>112</v>
      </c>
      <c r="B171" s="49">
        <v>11</v>
      </c>
      <c r="C171" s="50">
        <v>1</v>
      </c>
      <c r="D171" s="52" t="s">
        <v>56</v>
      </c>
      <c r="E171" s="52"/>
      <c r="F171" s="53"/>
      <c r="G171" s="54">
        <f>G172</f>
        <v>1701.2</v>
      </c>
      <c r="H171" s="54"/>
      <c r="I171" s="55"/>
    </row>
    <row r="172" spans="1:9" ht="38.25">
      <c r="A172" s="30" t="s">
        <v>80</v>
      </c>
      <c r="B172" s="49">
        <v>11</v>
      </c>
      <c r="C172" s="50">
        <v>1</v>
      </c>
      <c r="D172" s="52" t="s">
        <v>56</v>
      </c>
      <c r="E172" s="52">
        <v>600</v>
      </c>
      <c r="F172" s="53"/>
      <c r="G172" s="54">
        <f>G173</f>
        <v>1701.2</v>
      </c>
      <c r="H172" s="55"/>
      <c r="I172" s="55"/>
    </row>
    <row r="173" spans="1:9" ht="25.5">
      <c r="A173" s="34" t="s">
        <v>66</v>
      </c>
      <c r="B173" s="49">
        <v>11</v>
      </c>
      <c r="C173" s="50">
        <v>1</v>
      </c>
      <c r="D173" s="52" t="s">
        <v>56</v>
      </c>
      <c r="E173" s="52">
        <v>610</v>
      </c>
      <c r="F173" s="53"/>
      <c r="G173" s="54">
        <v>1701.2</v>
      </c>
      <c r="H173" s="55"/>
      <c r="I173" s="55"/>
    </row>
    <row r="174" spans="1:9" ht="25.5">
      <c r="A174" s="27" t="s">
        <v>111</v>
      </c>
      <c r="B174" s="49">
        <v>11</v>
      </c>
      <c r="C174" s="50">
        <v>1</v>
      </c>
      <c r="D174" s="52" t="s">
        <v>57</v>
      </c>
      <c r="E174" s="52"/>
      <c r="F174" s="53"/>
      <c r="G174" s="54">
        <f>G175</f>
        <v>15</v>
      </c>
      <c r="H174" s="54"/>
      <c r="I174" s="55"/>
    </row>
    <row r="175" spans="1:9" ht="38.25">
      <c r="A175" s="27" t="s">
        <v>78</v>
      </c>
      <c r="B175" s="49">
        <v>11</v>
      </c>
      <c r="C175" s="50">
        <v>1</v>
      </c>
      <c r="D175" s="52" t="s">
        <v>57</v>
      </c>
      <c r="E175" s="52">
        <v>200</v>
      </c>
      <c r="F175" s="53"/>
      <c r="G175" s="54">
        <f>G176</f>
        <v>15</v>
      </c>
      <c r="H175" s="54"/>
      <c r="I175" s="55"/>
    </row>
    <row r="176" spans="1:9" ht="38.25">
      <c r="A176" s="27" t="s">
        <v>35</v>
      </c>
      <c r="B176" s="49">
        <v>11</v>
      </c>
      <c r="C176" s="50">
        <v>1</v>
      </c>
      <c r="D176" s="52" t="s">
        <v>57</v>
      </c>
      <c r="E176" s="52">
        <v>240</v>
      </c>
      <c r="F176" s="53"/>
      <c r="G176" s="54">
        <v>15</v>
      </c>
      <c r="H176" s="54"/>
      <c r="I176" s="55"/>
    </row>
    <row r="177" spans="1:9" ht="12.75">
      <c r="A177" s="10" t="s">
        <v>8</v>
      </c>
      <c r="B177" s="71"/>
      <c r="C177" s="71"/>
      <c r="D177" s="71"/>
      <c r="E177" s="71"/>
      <c r="F177" s="72" t="e">
        <f>#REF!+F144+#REF!+F114+F90+F67+F58+F20+#REF!</f>
        <v>#REF!</v>
      </c>
      <c r="G177" s="69">
        <f>G20+G59+G67+G92+G114+G144+G167+G160</f>
        <v>29135.600000000002</v>
      </c>
      <c r="H177" s="69">
        <f>H20+H58+H67+H92+H114+H144+H167+H160</f>
        <v>344.9</v>
      </c>
      <c r="I177" s="69">
        <f>I20+I58+I67+I92+I114+I144+I160</f>
        <v>286.4</v>
      </c>
    </row>
    <row r="178" ht="12.75"/>
    <row r="179" spans="7:8" ht="12.75">
      <c r="G179" s="8"/>
      <c r="H179" s="15"/>
    </row>
    <row r="180" ht="12.75">
      <c r="G180" s="8"/>
    </row>
    <row r="181" ht="12.75">
      <c r="H181" s="8"/>
    </row>
  </sheetData>
  <sheetProtection/>
  <mergeCells count="14">
    <mergeCell ref="E1:I1"/>
    <mergeCell ref="E2:I2"/>
    <mergeCell ref="E3:I3"/>
    <mergeCell ref="E4:I4"/>
    <mergeCell ref="A14:I14"/>
    <mergeCell ref="H9:I9"/>
    <mergeCell ref="E10:I10"/>
    <mergeCell ref="E11:I11"/>
    <mergeCell ref="H5:I5"/>
    <mergeCell ref="G6:I6"/>
    <mergeCell ref="G7:I7"/>
    <mergeCell ref="G8:I8"/>
    <mergeCell ref="H15:I15"/>
    <mergeCell ref="E12:I12"/>
  </mergeCells>
  <printOptions/>
  <pageMargins left="0.5905511811023623" right="0.1968503937007874" top="0.3937007874015748" bottom="0.3937007874015748" header="0.5118110236220472" footer="0.5118110236220472"/>
  <pageSetup fitToHeight="20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2021-11-11T12:10:41Z</cp:lastPrinted>
  <dcterms:created xsi:type="dcterms:W3CDTF">2007-10-01T08:39:13Z</dcterms:created>
  <dcterms:modified xsi:type="dcterms:W3CDTF">2021-11-30T05:28:57Z</dcterms:modified>
  <cp:category/>
  <cp:version/>
  <cp:contentType/>
  <cp:contentStatus/>
</cp:coreProperties>
</file>