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tabRatio="598" activeTab="0"/>
  </bookViews>
  <sheets>
    <sheet name="7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156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</t>
        </r>
      </text>
    </comment>
    <comment ref="G156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sharedStrings.xml><?xml version="1.0" encoding="utf-8"?>
<sst xmlns="http://schemas.openxmlformats.org/spreadsheetml/2006/main" count="377" uniqueCount="167">
  <si>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</si>
  <si>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</si>
  <si>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</si>
  <si>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</si>
  <si>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</si>
  <si>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</si>
  <si>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</si>
  <si>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Культура</t>
  </si>
  <si>
    <t>ВСЕГО</t>
  </si>
  <si>
    <t>ЦСР</t>
  </si>
  <si>
    <t>Благоустройство</t>
  </si>
  <si>
    <t>Жилищное  хозяйство</t>
  </si>
  <si>
    <t>Жилищно-коммунальное  хозяйство</t>
  </si>
  <si>
    <t>Национальная оборона</t>
  </si>
  <si>
    <t>Изме
нения
(тыс.
руб)</t>
  </si>
  <si>
    <t>Связь и информатика</t>
  </si>
  <si>
    <t>Физическая  культура</t>
  </si>
  <si>
    <t>Национальная  безопасность  и правоохранительная  деятельность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</si>
  <si>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</si>
  <si>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</si>
  <si>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</si>
  <si>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</si>
  <si>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</si>
  <si>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</si>
  <si>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</si>
  <si>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Мобилизационная и вневойсковая подготовка</t>
  </si>
  <si>
    <t>Органы юстиции</t>
  </si>
  <si>
    <t>Закупка товаров, работ, услуг в целях капитального ремонта государственного (муниципального) имущества</t>
  </si>
  <si>
    <t>04</t>
  </si>
  <si>
    <t>09</t>
  </si>
  <si>
    <t>Дорожное хозяйство (дорожные фонды)</t>
  </si>
  <si>
    <t>Субсидии юридическим лицам (кроме государственных (муниципальных)
учреждений) и физическим лицам - производителям товаров, работ, услуг</t>
  </si>
  <si>
    <t>01</t>
  </si>
  <si>
    <t>ВР</t>
  </si>
  <si>
    <t>Пр</t>
  </si>
  <si>
    <t>Иные закупки товаров, работ и услуг для обеспечения государственных (муниципальных) нужд</t>
  </si>
  <si>
    <t xml:space="preserve">Сумма на год </t>
  </si>
  <si>
    <t xml:space="preserve"> (тыс. рублей)</t>
  </si>
  <si>
    <t>В том числе за счет субвенций на исполнение государственных полномочий</t>
  </si>
  <si>
    <t>В том числе за счет субвенций (субсидий) из федерального  и окружного  бюджета</t>
  </si>
  <si>
    <t>Непрограммные направления деятельности</t>
  </si>
  <si>
    <t>Непрограммное направление деятельности "Обеспечение деятельности муниципальных органов власти"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</si>
  <si>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</si>
  <si>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</si>
  <si>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</si>
  <si>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</si>
  <si>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</si>
  <si>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</si>
  <si>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</si>
  <si>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</si>
  <si>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</si>
  <si>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</si>
  <si>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40 2 00 00000</t>
  </si>
  <si>
    <t>40 6 00 99990</t>
  </si>
  <si>
    <t>40 7 00 00590</t>
  </si>
  <si>
    <t>41 0 00 00000</t>
  </si>
  <si>
    <t>41 0 00 00590</t>
  </si>
  <si>
    <t>41 0 00 20800</t>
  </si>
  <si>
    <t xml:space="preserve">Реализация мероприятий </t>
  </si>
  <si>
    <t>сельского поселения Шеркалы</t>
  </si>
  <si>
    <t>Резервный фонд Администрации сельское поселение Шеркалы</t>
  </si>
  <si>
    <t>Другие вопросы в области национальной безопасности и правоохранительной деятельности</t>
  </si>
  <si>
    <t>03</t>
  </si>
  <si>
    <t/>
  </si>
  <si>
    <t>Национальная  экономика</t>
  </si>
  <si>
    <t>Субсидии бюджетным учреждениям</t>
  </si>
  <si>
    <t>Социальная политика</t>
  </si>
  <si>
    <t>10</t>
  </si>
  <si>
    <t>Пенсионное обеспечение</t>
  </si>
  <si>
    <t xml:space="preserve">Социальное  обеспечение и иные  выплаты  населению </t>
  </si>
  <si>
    <t>Физическая культура  и спорт</t>
  </si>
  <si>
    <t xml:space="preserve">Глава муниципального образования </t>
  </si>
  <si>
    <t>40 1 00 71600</t>
  </si>
  <si>
    <t>Пенсии за выслугу лет, дополнительное пенсионное обеспечение</t>
  </si>
  <si>
    <t>Непрограммное  направление деятельности "Исполнение  отдельных  расходных  обязательств сельского поселения Шеркалы"</t>
  </si>
  <si>
    <t>Расходы на обеспечение функций  органов  местного  самоуправления</t>
  </si>
  <si>
    <t>Закупка товаров, работ и услуг для обеспечения государственных (муниципальных) нужд</t>
  </si>
  <si>
    <t>Предоставление субсидий бюджетным , автономным учреждениям и иным некоммерческим организациям</t>
  </si>
  <si>
    <t>Подпрограмма "Профилактика правонарушений в сфере общественного порядка"</t>
  </si>
  <si>
    <t>Расходы на создание условий для деятельности  народных дружин</t>
  </si>
  <si>
    <t>00</t>
  </si>
  <si>
    <t>Общеэкономические вопросы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</si>
  <si>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</si>
  <si>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Реализация мероприятий</t>
  </si>
  <si>
    <t>Основное  мероприятие "Мероприятия направленные на профилактику правонарушений в сфере общественного порядка"</t>
  </si>
  <si>
    <t xml:space="preserve">Культура, кинематография </t>
  </si>
  <si>
    <t>Непрограммное направление деятельности "Обеспечение деятельности органов местного самоуправления"</t>
  </si>
  <si>
    <t>Непрограммное направление деятельности "Обеспечение органов местного самоуправления"</t>
  </si>
  <si>
    <t>1030142120</t>
  </si>
  <si>
    <t>200</t>
  </si>
  <si>
    <t>240</t>
  </si>
  <si>
    <t>Коммунальное хозяйство</t>
  </si>
  <si>
    <t>02</t>
  </si>
  <si>
    <t>100</t>
  </si>
  <si>
    <t>120</t>
  </si>
  <si>
    <t>40 1 00 59300</t>
  </si>
  <si>
    <t>40 1 00 D9300</t>
  </si>
  <si>
    <t>40 6 00 89101</t>
  </si>
  <si>
    <t>40 6 00 89102</t>
  </si>
  <si>
    <t xml:space="preserve">Непрограммное направление деятельности "Мероприятия в области  жилищно-коммунального хозяйства" </t>
  </si>
  <si>
    <t>03 0 00 00000</t>
  </si>
  <si>
    <t>03 1 00 00000</t>
  </si>
  <si>
    <t>03 1 01 00000</t>
  </si>
  <si>
    <t>03 1 01 82300</t>
  </si>
  <si>
    <t>Расходы на капитальный ремонт  жилого фонда</t>
  </si>
  <si>
    <t>Непрограммное направление деятельности "Мероприятия в области жилищно-коммунального хозяйства"</t>
  </si>
  <si>
    <t>Непрограммное направление  деятельности "Мероприятия в области культуры  и кинематографии"</t>
  </si>
  <si>
    <t>Непрограммное направление  деятельности "Мероприятия в области физической  культуры и спорта"</t>
  </si>
  <si>
    <t>Мероприятия в сфере физической  культуры и спорта</t>
  </si>
  <si>
    <t xml:space="preserve">Расходы на обеспечение  деятельности  (оказание услуг) муниципальных  учреждений </t>
  </si>
  <si>
    <t>Прочие мероприятия органов местного самоуправления</t>
  </si>
  <si>
    <t>40 5 00 00000</t>
  </si>
  <si>
    <t>40 5 00 89191</t>
  </si>
  <si>
    <t>Мероприятия по содействию улучшения  положения на рынке труда незанятых трудовой деятельностью и безработных граждан</t>
  </si>
  <si>
    <t>Реализация  мероприятий по содействию трудоустройству граждан</t>
  </si>
  <si>
    <t>40 1 00 51180</t>
  </si>
  <si>
    <t xml:space="preserve">к решению Совета депутатов </t>
  </si>
  <si>
    <t>Другие вопросы в области культуры, кинематографии</t>
  </si>
  <si>
    <t>Расходы на проведение организационных и культурно-просветительных мероприятий с ветеранами Октябрьского района</t>
  </si>
  <si>
    <t>40 7 00 89031</t>
  </si>
  <si>
    <t>04 0 00 00000</t>
  </si>
  <si>
    <t>04 0 01 99990</t>
  </si>
  <si>
    <t>Защита населения и территории от  чрезвычайных ситуаций природного и техногенного характера, пожарная безопасность</t>
  </si>
  <si>
    <t>40 7 01 89202</t>
  </si>
  <si>
    <t>40 7 00 89202</t>
  </si>
  <si>
    <t>40 2 00 99990</t>
  </si>
  <si>
    <t>04 0 01 89111</t>
  </si>
  <si>
    <t>40 7 00 20700</t>
  </si>
  <si>
    <t>Осуществление переданных полномочий Российской Федерации на государственную регистрацию актов гражданского состояния</t>
  </si>
  <si>
    <t>Непрограммные направления деятельности "Обеспечение деятельности муниципальных органов власти"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</si>
  <si>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</si>
  <si>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 xml:space="preserve">Непрограммное направление деятельности "Мероприятия в области культуры и кинематографии"  </t>
  </si>
  <si>
    <t>Муниципальная программа «Комплексное развитие транспортной инфраструктуры сельского поселения Шеркалы»</t>
  </si>
  <si>
    <t>Основное мероприятие "реализация мероприятий в рамках дорожной деятельности"</t>
  </si>
  <si>
    <t>Расходы на  капитальный ремонт и ремонт автомобильных  дорог  общего пользования местного значения</t>
  </si>
  <si>
    <t>04 0 01 00000</t>
  </si>
  <si>
    <t xml:space="preserve">Мероприятия в сфере культуры и
кинематографии </t>
  </si>
  <si>
    <t xml:space="preserve">Непрограммное направление деятельности "Мероприятия по защите населения и территории от  чрезвычайных ситуаций природного и техногенного характера, пожарная безопасность" </t>
  </si>
  <si>
    <t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</t>
  </si>
  <si>
    <t>Содержание резервов материальных ресурсов (запасов) для предупреждения, ликвидации чрезвычайных ситуаций</t>
  </si>
  <si>
    <t>Публичные нормативные социальные выплаты гражданам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</si>
  <si>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</si>
  <si>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</si>
  <si>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</si>
  <si>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Обеспечение проведения выборов и референдумов</t>
  </si>
  <si>
    <t>Проведение выборов, повышение правовой культуры избирателей</t>
  </si>
  <si>
    <t>40 1 00 02500</t>
  </si>
  <si>
    <t>Специальные расходы</t>
  </si>
  <si>
    <t>Охрана окружающей среды</t>
  </si>
  <si>
    <t>Другие вопросы в области охраны окружающей среды</t>
  </si>
  <si>
    <t>Вед</t>
  </si>
  <si>
    <t>Приложение 11</t>
  </si>
  <si>
    <t>Ведомственная структура расходов бюджета сельского поселения Шеркалы на 2023 год</t>
  </si>
  <si>
    <t>Расходы на создание площадок временного накопления твердых коммунальных отходов</t>
  </si>
  <si>
    <t>Расходы на обработку контейнерных площадок и контейнеров</t>
  </si>
  <si>
    <t>40 6 00 89130</t>
  </si>
  <si>
    <t>Непрограммное направление деятельности "Экологическая безопасность"</t>
  </si>
  <si>
    <t>Мероприятия по улучшению экологической ситуации</t>
  </si>
  <si>
    <t>Муниципальная  программа "Профилактика правонарушений и обеспечение отдельных прав граждан в муниципальном образовании сельского поселения Шеркалы"</t>
  </si>
  <si>
    <r>
      <t>от  "</t>
    </r>
    <r>
      <rPr>
        <u val="single"/>
        <sz val="10"/>
        <rFont val="Times New Roman Cyr"/>
        <family val="0"/>
      </rPr>
      <t xml:space="preserve"> _09 </t>
    </r>
    <r>
      <rPr>
        <sz val="10"/>
        <rFont val="Times New Roman Cyr"/>
        <family val="1"/>
      </rPr>
      <t>" _</t>
    </r>
    <r>
      <rPr>
        <u val="single"/>
        <sz val="10"/>
        <rFont val="Times New Roman Cyr"/>
        <family val="0"/>
      </rPr>
      <t>декабря</t>
    </r>
    <r>
      <rPr>
        <sz val="10"/>
        <rFont val="Times New Roman Cyr"/>
        <family val="1"/>
      </rPr>
      <t xml:space="preserve">_ 2022 года № </t>
    </r>
    <r>
      <rPr>
        <u val="single"/>
        <sz val="10"/>
        <rFont val="Times New Roman Cyr"/>
        <family val="0"/>
      </rPr>
      <t xml:space="preserve"> 241_ </t>
    </r>
  </si>
  <si>
    <t>40 6 00 89061</t>
  </si>
  <si>
    <t>Приложение 6</t>
  </si>
  <si>
    <r>
      <t>от  "</t>
    </r>
    <r>
      <rPr>
        <u val="single"/>
        <sz val="10"/>
        <rFont val="Times New Roman Cyr"/>
        <family val="0"/>
      </rPr>
      <t xml:space="preserve"> ___ </t>
    </r>
    <r>
      <rPr>
        <sz val="10"/>
        <rFont val="Times New Roman Cyr"/>
        <family val="1"/>
      </rPr>
      <t xml:space="preserve">" _______ 2023 года № </t>
    </r>
    <r>
      <rPr>
        <u val="single"/>
        <sz val="10"/>
        <rFont val="Times New Roman Cyr"/>
        <family val="0"/>
      </rPr>
      <t xml:space="preserve"> ___ </t>
    </r>
  </si>
  <si>
    <t>Доля на финансирование расходов для создания условий для деятельности  народных дружин</t>
  </si>
  <si>
    <t>03 1 01 S2300</t>
  </si>
  <si>
    <t>Социальное обеспечение и иные выплаты населению</t>
  </si>
  <si>
    <t>Иные выплаты населению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</si>
</sst>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"/>
    <numFmt numFmtId="183" formatCode="#,##0.0"/>
    <numFmt numFmtId="184" formatCode="000"/>
    <numFmt numFmtId="185" formatCode="0000000"/>
    <numFmt numFmtId="186" formatCode="#,##0.0_р_.;[Red]\-#,##0.0_р_."/>
    <numFmt numFmtId="187" formatCode="0000"/>
    <numFmt numFmtId="188" formatCode="#,##0.00;[Red]\-#,##0.00;0.00"/>
    <numFmt numFmtId="189" formatCode="#,##0.0;[Red]\-#,##0.0;0.0"/>
    <numFmt numFmtId="190" formatCode="#,##0;[Red]\-#,##0;0"/>
    <numFmt numFmtId="191" formatCode="#,##0.000;[Red]\-#,##0.000;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00;;&quot;&quot;"/>
    <numFmt numFmtId="200" formatCode="000\.00\.00;;&quot;&quot;"/>
    <numFmt numFmtId="201" formatCode="000;;&quot;&quot;"/>
    <numFmt numFmtId="202" formatCode="#,##0.00_р_."/>
    <numFmt numFmtId="203" formatCode="00.0;;&quot;&quot;"/>
    <numFmt numFmtId="204" formatCode="00.00;;&quot;&quot;"/>
    <numFmt numFmtId="205" formatCode="00.000;;&quot;&quot;"/>
    <numFmt numFmtId="206" formatCode="00.0000;;&quot;&quot;"/>
    <numFmt numFmtId="207" formatCode="00.00000;;&quot;&quot;"/>
    <numFmt numFmtId="208" formatCode="0000000000"/>
  </numFmts>
  <fonts count="56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70" applyFont="1" applyProtection="1">
      <alignment/>
      <protection hidden="1"/>
    </xf>
    <xf numFmtId="0" fontId="1" fillId="0" borderId="0" xfId="70" applyFont="1">
      <alignment/>
      <protection/>
    </xf>
    <xf numFmtId="0" fontId="5" fillId="0" borderId="0" xfId="70" applyFont="1" applyAlignment="1" applyProtection="1">
      <alignment horizontal="center"/>
      <protection hidden="1"/>
    </xf>
    <xf numFmtId="0" fontId="3" fillId="0" borderId="0" xfId="70" applyFont="1" applyAlignment="1" applyProtection="1">
      <alignment horizontal="centerContinuous"/>
      <protection hidden="1"/>
    </xf>
    <xf numFmtId="0" fontId="6" fillId="0" borderId="0" xfId="70" applyFont="1" applyAlignment="1" applyProtection="1">
      <alignment horizontal="right"/>
      <protection hidden="1"/>
    </xf>
    <xf numFmtId="0" fontId="11" fillId="0" borderId="11" xfId="70" applyFont="1" applyBorder="1" applyAlignment="1" applyProtection="1">
      <alignment horizontal="center" vertical="center"/>
      <protection hidden="1"/>
    </xf>
    <xf numFmtId="0" fontId="11" fillId="0" borderId="0" xfId="70" applyFont="1" applyAlignment="1" applyProtection="1">
      <alignment wrapText="1"/>
      <protection hidden="1"/>
    </xf>
    <xf numFmtId="183" fontId="1" fillId="0" borderId="0" xfId="70" applyNumberFormat="1" applyFont="1">
      <alignment/>
      <protection/>
    </xf>
    <xf numFmtId="0" fontId="4" fillId="0" borderId="0" xfId="70" applyFont="1" applyAlignment="1">
      <alignment wrapText="1"/>
      <protection/>
    </xf>
    <xf numFmtId="0" fontId="12" fillId="0" borderId="11" xfId="70" applyFont="1" applyBorder="1" applyAlignment="1" applyProtection="1">
      <alignment horizontal="left"/>
      <protection hidden="1"/>
    </xf>
    <xf numFmtId="0" fontId="1" fillId="0" borderId="0" xfId="70" applyFont="1" applyAlignment="1" applyProtection="1">
      <alignment horizontal="right"/>
      <protection hidden="1"/>
    </xf>
    <xf numFmtId="0" fontId="11" fillId="0" borderId="11" xfId="70" applyFont="1" applyBorder="1" applyAlignment="1">
      <alignment horizontal="center"/>
      <protection/>
    </xf>
    <xf numFmtId="0" fontId="11" fillId="0" borderId="11" xfId="70" applyFont="1" applyBorder="1" applyAlignment="1" applyProtection="1">
      <alignment horizontal="center"/>
      <protection hidden="1"/>
    </xf>
    <xf numFmtId="0" fontId="11" fillId="0" borderId="11" xfId="70" applyFont="1" applyBorder="1" applyAlignment="1" applyProtection="1">
      <alignment horizontal="center" wrapText="1"/>
      <protection hidden="1"/>
    </xf>
    <xf numFmtId="4" fontId="1" fillId="0" borderId="0" xfId="70" applyNumberFormat="1" applyFont="1">
      <alignment/>
      <protection/>
    </xf>
    <xf numFmtId="185" fontId="11" fillId="0" borderId="11" xfId="70" applyNumberFormat="1" applyFont="1" applyBorder="1" applyAlignment="1" applyProtection="1">
      <alignment horizontal="center"/>
      <protection hidden="1"/>
    </xf>
    <xf numFmtId="184" fontId="11" fillId="0" borderId="11" xfId="70" applyNumberFormat="1" applyFont="1" applyBorder="1" applyAlignment="1" applyProtection="1">
      <alignment horizontal="center" wrapText="1"/>
      <protection hidden="1"/>
    </xf>
    <xf numFmtId="3" fontId="11" fillId="0" borderId="11" xfId="70" applyNumberFormat="1" applyFont="1" applyBorder="1" applyAlignment="1" applyProtection="1">
      <alignment horizontal="center"/>
      <protection hidden="1"/>
    </xf>
    <xf numFmtId="184" fontId="11" fillId="32" borderId="11" xfId="70" applyNumberFormat="1" applyFont="1" applyFill="1" applyBorder="1" applyAlignment="1" applyProtection="1">
      <alignment horizontal="center" wrapText="1"/>
      <protection hidden="1"/>
    </xf>
    <xf numFmtId="189" fontId="11" fillId="33" borderId="12" xfId="55" applyNumberFormat="1" applyFont="1" applyFill="1" applyBorder="1" applyAlignment="1" applyProtection="1">
      <alignment horizontal="left" wrapText="1"/>
      <protection hidden="1"/>
    </xf>
    <xf numFmtId="189" fontId="11" fillId="33" borderId="11" xfId="55" applyNumberFormat="1" applyFont="1" applyFill="1" applyBorder="1" applyAlignment="1" applyProtection="1">
      <alignment horizontal="left" wrapText="1"/>
      <protection hidden="1"/>
    </xf>
    <xf numFmtId="0" fontId="11" fillId="0" borderId="11" xfId="0" applyFont="1" applyBorder="1" applyAlignment="1">
      <alignment horizontal="left" wrapText="1"/>
    </xf>
    <xf numFmtId="0" fontId="12" fillId="0" borderId="11" xfId="70" applyFont="1" applyBorder="1" applyAlignment="1" applyProtection="1">
      <alignment horizontal="left" wrapText="1"/>
      <protection hidden="1"/>
    </xf>
    <xf numFmtId="0" fontId="11" fillId="32" borderId="11" xfId="70" applyFont="1" applyFill="1" applyBorder="1" applyAlignment="1" applyProtection="1">
      <alignment horizontal="left" wrapText="1"/>
      <protection hidden="1"/>
    </xf>
    <xf numFmtId="0" fontId="11" fillId="0" borderId="11" xfId="70" applyFont="1" applyBorder="1" applyAlignment="1" applyProtection="1">
      <alignment horizontal="left" wrapText="1"/>
      <protection hidden="1"/>
    </xf>
    <xf numFmtId="0" fontId="1" fillId="0" borderId="13" xfId="70" applyFont="1" applyBorder="1" applyAlignment="1" applyProtection="1">
      <alignment horizontal="left" wrapText="1"/>
      <protection hidden="1"/>
    </xf>
    <xf numFmtId="0" fontId="11" fillId="0" borderId="11" xfId="0" applyFont="1" applyBorder="1" applyAlignment="1">
      <alignment horizontal="left"/>
    </xf>
    <xf numFmtId="0" fontId="1" fillId="0" borderId="11" xfId="70" applyFont="1" applyBorder="1" applyAlignment="1" applyProtection="1">
      <alignment horizontal="left" wrapText="1"/>
      <protection hidden="1"/>
    </xf>
    <xf numFmtId="0" fontId="11" fillId="0" borderId="11" xfId="71" applyNumberFormat="1" applyFont="1" applyFill="1" applyBorder="1" applyAlignment="1" applyProtection="1">
      <alignment horizontal="left" wrapText="1"/>
      <protection hidden="1"/>
    </xf>
    <xf numFmtId="0" fontId="11" fillId="32" borderId="11" xfId="0" applyFont="1" applyFill="1" applyBorder="1" applyAlignment="1">
      <alignment horizontal="left" wrapText="1"/>
    </xf>
    <xf numFmtId="0" fontId="11" fillId="33" borderId="11" xfId="55" applyFont="1" applyFill="1" applyBorder="1" applyAlignment="1" applyProtection="1">
      <alignment horizontal="left" wrapText="1"/>
      <protection hidden="1"/>
    </xf>
    <xf numFmtId="0" fontId="1" fillId="0" borderId="11" xfId="70" applyFont="1" applyBorder="1" applyAlignment="1" applyProtection="1">
      <alignment horizontal="left" wrapText="1"/>
      <protection hidden="1"/>
    </xf>
    <xf numFmtId="0" fontId="1" fillId="32" borderId="11" xfId="68" applyFont="1" applyFill="1" applyBorder="1" applyAlignment="1" applyProtection="1">
      <alignment horizontal="left" wrapText="1"/>
      <protection hidden="1"/>
    </xf>
    <xf numFmtId="0" fontId="1" fillId="32" borderId="11" xfId="70" applyFont="1" applyFill="1" applyBorder="1" applyAlignment="1" applyProtection="1">
      <alignment horizontal="left" wrapText="1"/>
      <protection hidden="1"/>
    </xf>
    <xf numFmtId="0" fontId="11" fillId="0" borderId="11" xfId="69" applyFont="1" applyBorder="1" applyAlignment="1" applyProtection="1">
      <alignment horizontal="left" wrapText="1"/>
      <protection hidden="1"/>
    </xf>
    <xf numFmtId="208" fontId="11" fillId="0" borderId="11" xfId="55" applyNumberFormat="1" applyFont="1" applyBorder="1" applyAlignment="1" applyProtection="1">
      <alignment/>
      <protection hidden="1"/>
    </xf>
    <xf numFmtId="184" fontId="12" fillId="0" borderId="11" xfId="70" applyNumberFormat="1" applyFont="1" applyBorder="1" applyAlignment="1" applyProtection="1">
      <alignment wrapText="1"/>
      <protection hidden="1"/>
    </xf>
    <xf numFmtId="3" fontId="12" fillId="0" borderId="11" xfId="70" applyNumberFormat="1" applyFont="1" applyBorder="1" applyAlignment="1" applyProtection="1">
      <alignment/>
      <protection hidden="1"/>
    </xf>
    <xf numFmtId="182" fontId="11" fillId="32" borderId="11" xfId="70" applyNumberFormat="1" applyFont="1" applyFill="1" applyBorder="1" applyAlignment="1" applyProtection="1">
      <alignment wrapText="1"/>
      <protection hidden="1"/>
    </xf>
    <xf numFmtId="182" fontId="11" fillId="32" borderId="11" xfId="70" applyNumberFormat="1" applyFont="1" applyFill="1" applyBorder="1" applyAlignment="1" applyProtection="1">
      <alignment/>
      <protection hidden="1"/>
    </xf>
    <xf numFmtId="185" fontId="11" fillId="32" borderId="11" xfId="70" applyNumberFormat="1" applyFont="1" applyFill="1" applyBorder="1" applyAlignment="1" applyProtection="1">
      <alignment/>
      <protection hidden="1"/>
    </xf>
    <xf numFmtId="184" fontId="11" fillId="32" borderId="11" xfId="70" applyNumberFormat="1" applyFont="1" applyFill="1" applyBorder="1" applyAlignment="1" applyProtection="1">
      <alignment wrapText="1"/>
      <protection hidden="1"/>
    </xf>
    <xf numFmtId="3" fontId="11" fillId="32" borderId="11" xfId="70" applyNumberFormat="1" applyFont="1" applyFill="1" applyBorder="1" applyAlignment="1" applyProtection="1">
      <alignment/>
      <protection hidden="1"/>
    </xf>
    <xf numFmtId="182" fontId="11" fillId="0" borderId="11" xfId="70" applyNumberFormat="1" applyFont="1" applyBorder="1" applyAlignment="1" applyProtection="1">
      <alignment wrapText="1"/>
      <protection hidden="1"/>
    </xf>
    <xf numFmtId="182" fontId="11" fillId="0" borderId="11" xfId="70" applyNumberFormat="1" applyFont="1" applyBorder="1" applyAlignment="1" applyProtection="1">
      <alignment/>
      <protection hidden="1"/>
    </xf>
    <xf numFmtId="185" fontId="11" fillId="0" borderId="11" xfId="70" applyNumberFormat="1" applyFont="1" applyBorder="1" applyAlignment="1" applyProtection="1">
      <alignment/>
      <protection hidden="1"/>
    </xf>
    <xf numFmtId="184" fontId="11" fillId="0" borderId="11" xfId="70" applyNumberFormat="1" applyFont="1" applyBorder="1" applyAlignment="1" applyProtection="1">
      <alignment wrapText="1"/>
      <protection hidden="1"/>
    </xf>
    <xf numFmtId="3" fontId="11" fillId="0" borderId="11" xfId="70" applyNumberFormat="1" applyFont="1" applyBorder="1" applyAlignment="1" applyProtection="1">
      <alignment/>
      <protection hidden="1"/>
    </xf>
    <xf numFmtId="200" fontId="11" fillId="32" borderId="11" xfId="55" applyNumberFormat="1" applyFont="1" applyFill="1" applyBorder="1" applyAlignment="1" applyProtection="1">
      <alignment/>
      <protection hidden="1"/>
    </xf>
    <xf numFmtId="49" fontId="11" fillId="0" borderId="11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182" fontId="1" fillId="0" borderId="11" xfId="70" applyNumberFormat="1" applyFont="1" applyBorder="1" applyAlignment="1" applyProtection="1">
      <alignment wrapText="1"/>
      <protection hidden="1"/>
    </xf>
    <xf numFmtId="182" fontId="1" fillId="0" borderId="11" xfId="70" applyNumberFormat="1" applyFont="1" applyBorder="1" applyAlignment="1" applyProtection="1">
      <alignment/>
      <protection hidden="1"/>
    </xf>
    <xf numFmtId="185" fontId="1" fillId="0" borderId="11" xfId="70" applyNumberFormat="1" applyFont="1" applyBorder="1" applyAlignment="1" applyProtection="1">
      <alignment/>
      <protection hidden="1"/>
    </xf>
    <xf numFmtId="199" fontId="11" fillId="33" borderId="11" xfId="55" applyNumberFormat="1" applyFont="1" applyFill="1" applyBorder="1" applyAlignment="1" applyProtection="1">
      <alignment/>
      <protection hidden="1"/>
    </xf>
    <xf numFmtId="200" fontId="11" fillId="33" borderId="11" xfId="55" applyNumberFormat="1" applyFont="1" applyFill="1" applyBorder="1" applyAlignment="1" applyProtection="1">
      <alignment/>
      <protection hidden="1"/>
    </xf>
    <xf numFmtId="201" fontId="11" fillId="33" borderId="11" xfId="55" applyNumberFormat="1" applyFont="1" applyFill="1" applyBorder="1" applyAlignment="1" applyProtection="1">
      <alignment/>
      <protection hidden="1"/>
    </xf>
    <xf numFmtId="0" fontId="11" fillId="0" borderId="11" xfId="0" applyFont="1" applyBorder="1" applyAlignment="1">
      <alignment/>
    </xf>
    <xf numFmtId="208" fontId="11" fillId="0" borderId="11" xfId="57" applyNumberFormat="1" applyFont="1" applyFill="1" applyBorder="1" applyAlignment="1" applyProtection="1">
      <alignment/>
      <protection hidden="1"/>
    </xf>
    <xf numFmtId="49" fontId="11" fillId="0" borderId="11" xfId="0" applyNumberFormat="1" applyFont="1" applyBorder="1" applyAlignment="1">
      <alignment wrapText="1"/>
    </xf>
    <xf numFmtId="0" fontId="1" fillId="0" borderId="0" xfId="70" applyFont="1" applyAlignment="1">
      <alignment/>
      <protection/>
    </xf>
    <xf numFmtId="0" fontId="12" fillId="0" borderId="11" xfId="70" applyFont="1" applyBorder="1" applyAlignment="1" applyProtection="1">
      <alignment/>
      <protection hidden="1"/>
    </xf>
    <xf numFmtId="3" fontId="12" fillId="0" borderId="11" xfId="70" applyNumberFormat="1" applyFont="1" applyBorder="1" applyAlignment="1">
      <alignment/>
      <protection/>
    </xf>
    <xf numFmtId="0" fontId="11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horizontal="right"/>
    </xf>
    <xf numFmtId="199" fontId="11" fillId="33" borderId="11" xfId="55" applyNumberFormat="1" applyFont="1" applyFill="1" applyBorder="1" applyAlignment="1" applyProtection="1">
      <alignment horizontal="right"/>
      <protection hidden="1"/>
    </xf>
    <xf numFmtId="49" fontId="11" fillId="33" borderId="11" xfId="55" applyNumberFormat="1" applyFont="1" applyFill="1" applyBorder="1" applyAlignment="1" applyProtection="1">
      <alignment horizontal="right"/>
      <protection hidden="1"/>
    </xf>
    <xf numFmtId="182" fontId="11" fillId="0" borderId="11" xfId="70" applyNumberFormat="1" applyFont="1" applyBorder="1" applyAlignment="1" applyProtection="1">
      <alignment horizontal="right" wrapText="1"/>
      <protection hidden="1"/>
    </xf>
    <xf numFmtId="182" fontId="11" fillId="0" borderId="11" xfId="70" applyNumberFormat="1" applyFont="1" applyBorder="1" applyAlignment="1" applyProtection="1">
      <alignment horizontal="right"/>
      <protection hidden="1"/>
    </xf>
    <xf numFmtId="49" fontId="11" fillId="0" borderId="11" xfId="0" applyNumberFormat="1" applyFont="1" applyBorder="1" applyAlignment="1">
      <alignment horizontal="right" wrapText="1"/>
    </xf>
    <xf numFmtId="182" fontId="1" fillId="0" borderId="11" xfId="70" applyNumberFormat="1" applyFont="1" applyBorder="1" applyAlignment="1" applyProtection="1">
      <alignment horizontal="right" wrapText="1"/>
      <protection hidden="1"/>
    </xf>
    <xf numFmtId="182" fontId="1" fillId="0" borderId="11" xfId="70" applyNumberFormat="1" applyFont="1" applyBorder="1" applyAlignment="1" applyProtection="1">
      <alignment horizontal="right"/>
      <protection hidden="1"/>
    </xf>
    <xf numFmtId="182" fontId="12" fillId="0" borderId="11" xfId="70" applyNumberFormat="1" applyFont="1" applyBorder="1" applyAlignment="1" applyProtection="1">
      <alignment wrapText="1"/>
      <protection hidden="1"/>
    </xf>
    <xf numFmtId="182" fontId="12" fillId="0" borderId="11" xfId="70" applyNumberFormat="1" applyFont="1" applyBorder="1" applyAlignment="1" applyProtection="1">
      <alignment/>
      <protection hidden="1"/>
    </xf>
    <xf numFmtId="0" fontId="12" fillId="32" borderId="11" xfId="70" applyFont="1" applyFill="1" applyBorder="1" applyAlignment="1" applyProtection="1">
      <alignment horizontal="left" wrapText="1"/>
      <protection hidden="1"/>
    </xf>
    <xf numFmtId="182" fontId="12" fillId="32" borderId="11" xfId="70" applyNumberFormat="1" applyFont="1" applyFill="1" applyBorder="1" applyAlignment="1" applyProtection="1">
      <alignment wrapText="1"/>
      <protection hidden="1"/>
    </xf>
    <xf numFmtId="182" fontId="12" fillId="32" borderId="11" xfId="70" applyNumberFormat="1" applyFont="1" applyFill="1" applyBorder="1" applyAlignment="1" applyProtection="1">
      <alignment/>
      <protection hidden="1"/>
    </xf>
    <xf numFmtId="185" fontId="12" fillId="32" borderId="11" xfId="70" applyNumberFormat="1" applyFont="1" applyFill="1" applyBorder="1" applyAlignment="1" applyProtection="1">
      <alignment/>
      <protection hidden="1"/>
    </xf>
    <xf numFmtId="184" fontId="12" fillId="32" borderId="11" xfId="70" applyNumberFormat="1" applyFont="1" applyFill="1" applyBorder="1" applyAlignment="1" applyProtection="1">
      <alignment wrapText="1"/>
      <protection hidden="1"/>
    </xf>
    <xf numFmtId="3" fontId="12" fillId="32" borderId="11" xfId="70" applyNumberFormat="1" applyFont="1" applyFill="1" applyBorder="1" applyAlignment="1" applyProtection="1">
      <alignment/>
      <protection hidden="1"/>
    </xf>
    <xf numFmtId="0" fontId="11" fillId="0" borderId="14" xfId="0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left" vertical="center" wrapText="1"/>
    </xf>
    <xf numFmtId="0" fontId="1" fillId="0" borderId="11" xfId="70" applyFont="1" applyBorder="1" applyAlignment="1" applyProtection="1">
      <alignment horizontal="left" vertical="center" wrapText="1"/>
      <protection hidden="1"/>
    </xf>
    <xf numFmtId="185" fontId="1" fillId="0" borderId="11" xfId="70" applyNumberFormat="1" applyFont="1" applyBorder="1" applyAlignment="1" applyProtection="1">
      <alignment horizontal="center"/>
      <protection hidden="1"/>
    </xf>
    <xf numFmtId="0" fontId="11" fillId="33" borderId="15" xfId="0" applyFont="1" applyFill="1" applyBorder="1" applyAlignment="1" applyProtection="1">
      <alignment wrapText="1"/>
      <protection hidden="1"/>
    </xf>
    <xf numFmtId="0" fontId="12" fillId="0" borderId="11" xfId="0" applyFont="1" applyBorder="1" applyAlignment="1">
      <alignment horizontal="left" wrapText="1"/>
    </xf>
    <xf numFmtId="199" fontId="12" fillId="33" borderId="11" xfId="55" applyNumberFormat="1" applyFont="1" applyFill="1" applyBorder="1" applyAlignment="1" applyProtection="1">
      <alignment horizontal="right"/>
      <protection hidden="1"/>
    </xf>
    <xf numFmtId="49" fontId="12" fillId="33" borderId="11" xfId="55" applyNumberFormat="1" applyFont="1" applyFill="1" applyBorder="1" applyAlignment="1" applyProtection="1">
      <alignment horizontal="right"/>
      <protection hidden="1"/>
    </xf>
    <xf numFmtId="200" fontId="12" fillId="33" borderId="11" xfId="55" applyNumberFormat="1" applyFont="1" applyFill="1" applyBorder="1" applyAlignment="1" applyProtection="1">
      <alignment/>
      <protection hidden="1"/>
    </xf>
    <xf numFmtId="0" fontId="12" fillId="0" borderId="11" xfId="0" applyFont="1" applyBorder="1" applyAlignment="1">
      <alignment/>
    </xf>
    <xf numFmtId="185" fontId="12" fillId="0" borderId="11" xfId="70" applyNumberFormat="1" applyFont="1" applyBorder="1" applyAlignment="1" applyProtection="1">
      <alignment/>
      <protection hidden="1"/>
    </xf>
    <xf numFmtId="0" fontId="3" fillId="0" borderId="11" xfId="68" applyFont="1" applyBorder="1" applyAlignment="1" applyProtection="1">
      <alignment horizontal="left" wrapText="1"/>
      <protection hidden="1"/>
    </xf>
    <xf numFmtId="49" fontId="12" fillId="0" borderId="11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/>
    </xf>
    <xf numFmtId="182" fontId="3" fillId="0" borderId="11" xfId="70" applyNumberFormat="1" applyFont="1" applyBorder="1" applyAlignment="1" applyProtection="1">
      <alignment wrapText="1"/>
      <protection hidden="1"/>
    </xf>
    <xf numFmtId="182" fontId="3" fillId="0" borderId="11" xfId="70" applyNumberFormat="1" applyFont="1" applyBorder="1" applyAlignment="1" applyProtection="1">
      <alignment/>
      <protection hidden="1"/>
    </xf>
    <xf numFmtId="0" fontId="11" fillId="0" borderId="11" xfId="70" applyNumberFormat="1" applyFont="1" applyFill="1" applyBorder="1" applyAlignment="1" applyProtection="1">
      <alignment vertical="center" wrapText="1"/>
      <protection hidden="1"/>
    </xf>
    <xf numFmtId="0" fontId="11" fillId="0" borderId="11" xfId="0" applyFont="1" applyFill="1" applyBorder="1" applyAlignment="1">
      <alignment vertical="center" wrapText="1"/>
    </xf>
    <xf numFmtId="182" fontId="11" fillId="32" borderId="11" xfId="70" applyNumberFormat="1" applyFont="1" applyFill="1" applyBorder="1" applyProtection="1">
      <alignment/>
      <protection hidden="1"/>
    </xf>
    <xf numFmtId="0" fontId="11" fillId="0" borderId="11" xfId="70" applyFont="1" applyBorder="1" applyAlignment="1" applyProtection="1">
      <alignment wrapText="1"/>
      <protection hidden="1"/>
    </xf>
    <xf numFmtId="0" fontId="14" fillId="0" borderId="11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182" fontId="11" fillId="0" borderId="11" xfId="70" applyNumberFormat="1" applyFont="1" applyBorder="1" applyProtection="1">
      <alignment/>
      <protection hidden="1"/>
    </xf>
    <xf numFmtId="182" fontId="11" fillId="0" borderId="11" xfId="55" applyNumberFormat="1" applyFont="1" applyBorder="1" applyProtection="1">
      <alignment/>
      <protection hidden="1"/>
    </xf>
    <xf numFmtId="208" fontId="11" fillId="0" borderId="11" xfId="55" applyNumberFormat="1" applyFont="1" applyBorder="1" applyProtection="1">
      <alignment/>
      <protection hidden="1"/>
    </xf>
    <xf numFmtId="0" fontId="11" fillId="32" borderId="11" xfId="70" applyFont="1" applyFill="1" applyBorder="1" applyAlignment="1" applyProtection="1">
      <alignment wrapText="1"/>
      <protection hidden="1"/>
    </xf>
    <xf numFmtId="185" fontId="12" fillId="32" borderId="11" xfId="70" applyNumberFormat="1" applyFont="1" applyFill="1" applyBorder="1" applyProtection="1">
      <alignment/>
      <protection hidden="1"/>
    </xf>
    <xf numFmtId="185" fontId="11" fillId="32" borderId="11" xfId="70" applyNumberFormat="1" applyFont="1" applyFill="1" applyBorder="1" applyProtection="1">
      <alignment/>
      <protection hidden="1"/>
    </xf>
    <xf numFmtId="0" fontId="11" fillId="33" borderId="11" xfId="57" applyFont="1" applyFill="1" applyBorder="1" applyAlignment="1" applyProtection="1">
      <alignment horizontal="left" wrapText="1"/>
      <protection hidden="1"/>
    </xf>
    <xf numFmtId="182" fontId="11" fillId="0" borderId="11" xfId="57" applyNumberFormat="1" applyFont="1" applyBorder="1" applyProtection="1">
      <alignment/>
      <protection hidden="1"/>
    </xf>
    <xf numFmtId="208" fontId="11" fillId="0" borderId="11" xfId="57" applyNumberFormat="1" applyFont="1" applyBorder="1" applyProtection="1">
      <alignment/>
      <protection hidden="1"/>
    </xf>
    <xf numFmtId="184" fontId="11" fillId="0" borderId="11" xfId="71" applyNumberFormat="1" applyFont="1" applyBorder="1" applyAlignment="1" applyProtection="1">
      <alignment wrapText="1"/>
      <protection hidden="1"/>
    </xf>
    <xf numFmtId="182" fontId="1" fillId="0" borderId="11" xfId="71" applyNumberFormat="1" applyFont="1" applyBorder="1" applyAlignment="1" applyProtection="1">
      <alignment wrapText="1"/>
      <protection hidden="1"/>
    </xf>
    <xf numFmtId="182" fontId="1" fillId="0" borderId="11" xfId="71" applyNumberFormat="1" applyFont="1" applyBorder="1" applyProtection="1">
      <alignment/>
      <protection hidden="1"/>
    </xf>
    <xf numFmtId="0" fontId="12" fillId="33" borderId="11" xfId="57" applyFont="1" applyFill="1" applyBorder="1" applyAlignment="1" applyProtection="1">
      <alignment horizontal="left" wrapText="1"/>
      <protection hidden="1"/>
    </xf>
    <xf numFmtId="182" fontId="12" fillId="0" borderId="11" xfId="57" applyNumberFormat="1" applyFont="1" applyBorder="1" applyProtection="1">
      <alignment/>
      <protection hidden="1"/>
    </xf>
    <xf numFmtId="208" fontId="12" fillId="0" borderId="11" xfId="57" applyNumberFormat="1" applyFont="1" applyBorder="1" applyProtection="1">
      <alignment/>
      <protection hidden="1"/>
    </xf>
    <xf numFmtId="184" fontId="12" fillId="0" borderId="11" xfId="71" applyNumberFormat="1" applyFont="1" applyBorder="1" applyAlignment="1" applyProtection="1">
      <alignment wrapText="1"/>
      <protection hidden="1"/>
    </xf>
    <xf numFmtId="0" fontId="11" fillId="0" borderId="12" xfId="0" applyFont="1" applyBorder="1" applyAlignment="1">
      <alignment horizontal="left" wrapText="1"/>
    </xf>
    <xf numFmtId="192" fontId="12" fillId="32" borderId="11" xfId="70" applyNumberFormat="1" applyFont="1" applyFill="1" applyBorder="1" applyAlignment="1" applyProtection="1">
      <alignment/>
      <protection hidden="1"/>
    </xf>
    <xf numFmtId="192" fontId="11" fillId="32" borderId="11" xfId="70" applyNumberFormat="1" applyFont="1" applyFill="1" applyBorder="1" applyAlignment="1" applyProtection="1">
      <alignment/>
      <protection hidden="1"/>
    </xf>
    <xf numFmtId="192" fontId="11" fillId="32" borderId="11" xfId="70" applyNumberFormat="1" applyFont="1" applyFill="1" applyBorder="1" applyAlignment="1">
      <alignment/>
      <protection/>
    </xf>
    <xf numFmtId="192" fontId="11" fillId="0" borderId="11" xfId="70" applyNumberFormat="1" applyFont="1" applyBorder="1" applyAlignment="1" applyProtection="1">
      <alignment/>
      <protection hidden="1"/>
    </xf>
    <xf numFmtId="192" fontId="11" fillId="0" borderId="11" xfId="70" applyNumberFormat="1" applyFont="1" applyBorder="1" applyAlignment="1">
      <alignment/>
      <protection/>
    </xf>
    <xf numFmtId="192" fontId="53" fillId="0" borderId="11" xfId="70" applyNumberFormat="1" applyFont="1" applyBorder="1" applyAlignment="1">
      <alignment/>
      <protection/>
    </xf>
    <xf numFmtId="192" fontId="53" fillId="0" borderId="11" xfId="70" applyNumberFormat="1" applyFont="1" applyBorder="1" applyAlignment="1" applyProtection="1">
      <alignment/>
      <protection hidden="1"/>
    </xf>
    <xf numFmtId="192" fontId="12" fillId="0" borderId="11" xfId="70" applyNumberFormat="1" applyFont="1" applyBorder="1" applyAlignment="1" applyProtection="1">
      <alignment/>
      <protection hidden="1"/>
    </xf>
    <xf numFmtId="192" fontId="54" fillId="0" borderId="11" xfId="70" applyNumberFormat="1" applyFont="1" applyBorder="1" applyAlignment="1" applyProtection="1">
      <alignment/>
      <protection hidden="1"/>
    </xf>
    <xf numFmtId="192" fontId="11" fillId="0" borderId="11" xfId="70" applyNumberFormat="1" applyFont="1" applyBorder="1" applyAlignment="1" applyProtection="1">
      <alignment horizontal="right"/>
      <protection hidden="1"/>
    </xf>
    <xf numFmtId="192" fontId="53" fillId="0" borderId="11" xfId="70" applyNumberFormat="1" applyFont="1" applyBorder="1" applyAlignment="1" applyProtection="1">
      <alignment horizontal="center"/>
      <protection hidden="1"/>
    </xf>
    <xf numFmtId="192" fontId="53" fillId="0" borderId="11" xfId="70" applyNumberFormat="1" applyFont="1" applyBorder="1" applyAlignment="1">
      <alignment horizontal="center"/>
      <protection/>
    </xf>
    <xf numFmtId="192" fontId="54" fillId="0" borderId="11" xfId="70" applyNumberFormat="1" applyFont="1" applyBorder="1" applyAlignment="1">
      <alignment/>
      <protection/>
    </xf>
    <xf numFmtId="192" fontId="11" fillId="0" borderId="11" xfId="0" applyNumberFormat="1" applyFont="1" applyBorder="1" applyAlignment="1">
      <alignment/>
    </xf>
    <xf numFmtId="192" fontId="12" fillId="0" borderId="11" xfId="70" applyNumberFormat="1" applyFont="1" applyBorder="1" applyAlignment="1">
      <alignment/>
      <protection/>
    </xf>
    <xf numFmtId="0" fontId="1" fillId="0" borderId="0" xfId="7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" fillId="0" borderId="0" xfId="70" applyFont="1" applyAlignment="1">
      <alignment horizontal="center"/>
      <protection/>
    </xf>
    <xf numFmtId="0" fontId="3" fillId="0" borderId="11" xfId="70" applyFont="1" applyBorder="1" applyAlignment="1" applyProtection="1">
      <alignment horizontal="center" wrapText="1"/>
      <protection hidden="1"/>
    </xf>
    <xf numFmtId="0" fontId="3" fillId="0" borderId="11" xfId="70" applyFont="1" applyBorder="1" applyAlignment="1" applyProtection="1">
      <alignment horizontal="center"/>
      <protection hidden="1"/>
    </xf>
    <xf numFmtId="189" fontId="11" fillId="33" borderId="11" xfId="55" applyNumberFormat="1" applyFont="1" applyFill="1" applyBorder="1" applyAlignment="1" applyProtection="1">
      <alignment horizontal="left" vertical="center" wrapText="1"/>
      <protection hidden="1"/>
    </xf>
    <xf numFmtId="200" fontId="11" fillId="33" borderId="11" xfId="55" applyNumberFormat="1" applyFont="1" applyFill="1" applyBorder="1" applyAlignment="1" applyProtection="1">
      <alignment horizontal="right"/>
      <protection hidden="1"/>
    </xf>
    <xf numFmtId="0" fontId="11" fillId="0" borderId="11" xfId="0" applyFont="1" applyBorder="1" applyAlignment="1">
      <alignment horizontal="right"/>
    </xf>
    <xf numFmtId="3" fontId="11" fillId="0" borderId="11" xfId="70" applyNumberFormat="1" applyFont="1" applyBorder="1" applyProtection="1">
      <alignment/>
      <protection hidden="1"/>
    </xf>
    <xf numFmtId="183" fontId="11" fillId="0" borderId="11" xfId="70" applyNumberFormat="1" applyFont="1" applyBorder="1" applyProtection="1">
      <alignment/>
      <protection hidden="1"/>
    </xf>
    <xf numFmtId="201" fontId="11" fillId="33" borderId="11" xfId="55" applyNumberFormat="1" applyFont="1" applyFill="1" applyBorder="1" applyAlignment="1" applyProtection="1">
      <alignment horizontal="right"/>
      <protection hidden="1"/>
    </xf>
    <xf numFmtId="3" fontId="11" fillId="32" borderId="11" xfId="70" applyNumberFormat="1" applyFont="1" applyFill="1" applyBorder="1" applyProtection="1">
      <alignment/>
      <protection hidden="1"/>
    </xf>
    <xf numFmtId="183" fontId="11" fillId="32" borderId="11" xfId="70" applyNumberFormat="1" applyFont="1" applyFill="1" applyBorder="1" applyProtection="1">
      <alignment/>
      <protection hidden="1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18" xfId="56"/>
    <cellStyle name="Обычный 2 2" xfId="57"/>
    <cellStyle name="Обычный 2 3" xfId="58"/>
    <cellStyle name="Обычный 2 3 2" xfId="59"/>
    <cellStyle name="Обычный 2 4" xfId="60"/>
    <cellStyle name="Обычный 2 4 2" xfId="61"/>
    <cellStyle name="Обычный 2 5" xfId="62"/>
    <cellStyle name="Обычный 2 6" xfId="63"/>
    <cellStyle name="Обычный 26" xfId="64"/>
    <cellStyle name="Обычный 3" xfId="65"/>
    <cellStyle name="Обычный 3 2" xfId="66"/>
    <cellStyle name="Обычный 4" xfId="67"/>
    <cellStyle name="Обычный_Tmp2" xfId="68"/>
    <cellStyle name="Обычный_Tmp6" xfId="69"/>
    <cellStyle name="Обычный_Tmp7" xfId="70"/>
    <cellStyle name="Обычный_Tmp7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Лист1" xfId="79"/>
    <cellStyle name="Тысячи_Лист1" xfId="80"/>
    <cellStyle name="Comma" xfId="81"/>
    <cellStyle name="Comma [0]" xfId="82"/>
    <cellStyle name="Финансовый 2" xfId="83"/>
    <cellStyle name="Финансовый 3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4"/>
  <sheetViews>
    <sheetView tabSelected="1" zoomScalePageLayoutView="0" workbookViewId="0" topLeftCell="A182">
      <selection activeCell="H199" sqref="H199"/>
    </sheetView>
  </sheetViews>
  <sheetFormatPr defaultColWidth="8.00390625" defaultRowHeight="12.75"/>
  <cols>
    <col min="1" max="1" width="37.875" style="2" customWidth="1"/>
    <col min="2" max="2" width="6.875" style="2" customWidth="1"/>
    <col min="3" max="3" width="4.375" style="2" customWidth="1"/>
    <col min="4" max="4" width="4.125" style="2" customWidth="1"/>
    <col min="5" max="5" width="11.75390625" style="2" customWidth="1"/>
    <col min="6" max="6" width="4.375" style="2" customWidth="1"/>
    <col min="7" max="7" width="8.375" style="2" hidden="1" customWidth="1"/>
    <col min="8" max="8" width="9.75390625" style="2" customWidth="1"/>
    <col min="9" max="9" width="12.625" style="2" customWidth="1"/>
    <col min="10" max="10" width="11.00390625" style="2" customWidth="1"/>
    <col min="11" max="11" width="11.375" style="2" customWidth="1"/>
    <col min="12" max="16384" width="8.00390625" style="2" customWidth="1"/>
  </cols>
  <sheetData>
    <row r="1" spans="6:10" ht="0" customHeight="1" hidden="1">
      <c r="F1" s="138"/>
      <c r="G1" s="138"/>
      <c r="H1" s="138"/>
      <c r="I1" s="138"/>
      <c r="J1" s="138"/>
    </row>
    <row r="2" spans="6:10" ht="12.75" hidden="1">
      <c r="F2" s="138"/>
      <c r="G2" s="138"/>
      <c r="H2" s="138"/>
      <c r="I2" s="138"/>
      <c r="J2" s="138"/>
    </row>
    <row r="3" spans="6:10" ht="12.75" hidden="1">
      <c r="F3" s="138"/>
      <c r="G3" s="138"/>
      <c r="H3" s="138"/>
      <c r="I3" s="138"/>
      <c r="J3" s="138"/>
    </row>
    <row r="4" spans="6:10" ht="12.75" hidden="1">
      <c r="F4" s="138"/>
      <c r="G4" s="138"/>
      <c r="H4" s="138"/>
      <c r="I4" s="138"/>
      <c r="J4" s="138"/>
    </row>
    <row r="5" spans="6:10" ht="12.75">
      <c r="F5" s="11"/>
      <c r="G5" s="11"/>
      <c r="H5" s="11"/>
      <c r="I5" s="138" t="s">
        <v>161</v>
      </c>
      <c r="J5" s="138"/>
    </row>
    <row r="6" spans="6:10" ht="12.75">
      <c r="F6" s="11"/>
      <c r="G6" s="11"/>
      <c r="H6" s="138" t="s">
        <v>116</v>
      </c>
      <c r="I6" s="139"/>
      <c r="J6" s="139"/>
    </row>
    <row r="7" spans="6:10" ht="12.75">
      <c r="F7" s="11"/>
      <c r="G7" s="11"/>
      <c r="H7" s="138" t="s">
        <v>59</v>
      </c>
      <c r="I7" s="139"/>
      <c r="J7" s="139"/>
    </row>
    <row r="8" spans="6:10" ht="12.75">
      <c r="F8" s="11"/>
      <c r="G8" s="11"/>
      <c r="H8" s="138" t="s">
        <v>162</v>
      </c>
      <c r="I8" s="139"/>
      <c r="J8" s="139"/>
    </row>
    <row r="9" spans="6:10" ht="12.75">
      <c r="F9" s="11"/>
      <c r="G9" s="11"/>
      <c r="H9" s="11"/>
      <c r="I9" s="11"/>
      <c r="J9" s="11"/>
    </row>
    <row r="10" spans="6:10" ht="12.75">
      <c r="F10" s="11"/>
      <c r="G10" s="11"/>
      <c r="H10" s="11"/>
      <c r="I10" s="138" t="s">
        <v>151</v>
      </c>
      <c r="J10" s="138"/>
    </row>
    <row r="11" spans="6:10" ht="12.75">
      <c r="F11" s="11"/>
      <c r="G11" s="11"/>
      <c r="H11" s="138" t="s">
        <v>116</v>
      </c>
      <c r="I11" s="139"/>
      <c r="J11" s="139"/>
    </row>
    <row r="12" spans="6:10" ht="12.75">
      <c r="F12" s="11"/>
      <c r="G12" s="11"/>
      <c r="H12" s="138" t="s">
        <v>59</v>
      </c>
      <c r="I12" s="139"/>
      <c r="J12" s="139"/>
    </row>
    <row r="13" spans="6:10" ht="12.75">
      <c r="F13" s="11"/>
      <c r="G13" s="11"/>
      <c r="H13" s="138" t="s">
        <v>159</v>
      </c>
      <c r="I13" s="139"/>
      <c r="J13" s="139"/>
    </row>
    <row r="14" spans="6:10" ht="12" customHeight="1">
      <c r="F14" s="11"/>
      <c r="G14" s="11"/>
      <c r="H14" s="11"/>
      <c r="I14" s="138"/>
      <c r="J14" s="138"/>
    </row>
    <row r="15" spans="1:10" ht="11.25" customHeight="1" hidden="1">
      <c r="A15" s="1"/>
      <c r="B15" s="1"/>
      <c r="C15" s="1"/>
      <c r="F15" s="138"/>
      <c r="G15" s="138"/>
      <c r="H15" s="138"/>
      <c r="I15" s="138"/>
      <c r="J15" s="138"/>
    </row>
    <row r="16" spans="1:10" ht="12.75" hidden="1">
      <c r="A16" s="1"/>
      <c r="B16" s="1"/>
      <c r="C16" s="1"/>
      <c r="F16" s="138"/>
      <c r="G16" s="138"/>
      <c r="H16" s="138"/>
      <c r="I16" s="138"/>
      <c r="J16" s="138"/>
    </row>
    <row r="17" spans="1:10" ht="12.75" customHeight="1" hidden="1">
      <c r="A17" s="1"/>
      <c r="B17" s="1"/>
      <c r="C17" s="1"/>
      <c r="F17" s="138"/>
      <c r="G17" s="138"/>
      <c r="H17" s="138"/>
      <c r="I17" s="138"/>
      <c r="J17" s="138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10" ht="25.5" customHeight="1">
      <c r="A19" s="141" t="s">
        <v>152</v>
      </c>
      <c r="B19" s="141"/>
      <c r="C19" s="142"/>
      <c r="D19" s="142"/>
      <c r="E19" s="142"/>
      <c r="F19" s="142"/>
      <c r="G19" s="142"/>
      <c r="H19" s="142"/>
      <c r="I19" s="142"/>
      <c r="J19" s="142"/>
    </row>
    <row r="20" spans="1:10" ht="15" customHeight="1">
      <c r="A20" s="3"/>
      <c r="B20" s="3"/>
      <c r="C20" s="3"/>
      <c r="D20" s="3"/>
      <c r="E20" s="3"/>
      <c r="F20" s="3"/>
      <c r="G20" s="3"/>
      <c r="H20" s="3"/>
      <c r="I20" s="140" t="s">
        <v>37</v>
      </c>
      <c r="J20" s="140"/>
    </row>
    <row r="21" spans="1:8" ht="0.75" customHeight="1">
      <c r="A21" s="4"/>
      <c r="B21" s="4"/>
      <c r="C21" s="4"/>
      <c r="D21" s="4"/>
      <c r="E21" s="4"/>
      <c r="F21" s="4"/>
      <c r="G21" s="4"/>
      <c r="H21" s="5"/>
    </row>
    <row r="22" spans="1:10" ht="104.25" customHeight="1">
      <c r="A22" s="6" t="s">
        <v>0</v>
      </c>
      <c r="B22" s="6" t="s">
        <v>150</v>
      </c>
      <c r="C22" s="13" t="s">
        <v>1</v>
      </c>
      <c r="D22" s="13" t="s">
        <v>34</v>
      </c>
      <c r="E22" s="13" t="s">
        <v>9</v>
      </c>
      <c r="F22" s="13" t="s">
        <v>33</v>
      </c>
      <c r="G22" s="14" t="s">
        <v>14</v>
      </c>
      <c r="H22" s="14" t="s">
        <v>36</v>
      </c>
      <c r="I22" s="14" t="s">
        <v>39</v>
      </c>
      <c r="J22" s="14" t="s">
        <v>38</v>
      </c>
    </row>
    <row r="23" spans="1:10" ht="12" customHeight="1">
      <c r="A23" s="6">
        <v>1</v>
      </c>
      <c r="B23" s="6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3">
        <v>7</v>
      </c>
      <c r="I23" s="13">
        <v>8</v>
      </c>
      <c r="J23" s="12">
        <v>9</v>
      </c>
    </row>
    <row r="24" spans="1:10" ht="12.75">
      <c r="A24" s="75" t="s">
        <v>2</v>
      </c>
      <c r="B24" s="75">
        <v>650</v>
      </c>
      <c r="C24" s="76">
        <v>1</v>
      </c>
      <c r="D24" s="77">
        <v>0</v>
      </c>
      <c r="E24" s="78"/>
      <c r="F24" s="79"/>
      <c r="G24" s="80" t="e">
        <f>G25+G31+G36+G45+G51</f>
        <v>#REF!</v>
      </c>
      <c r="H24" s="123">
        <f>H25+H31+H45+H51+H41</f>
        <v>12075.8</v>
      </c>
      <c r="I24" s="123"/>
      <c r="J24" s="123"/>
    </row>
    <row r="25" spans="1:10" ht="38.25">
      <c r="A25" s="24" t="s">
        <v>3</v>
      </c>
      <c r="B25" s="24">
        <v>650</v>
      </c>
      <c r="C25" s="39">
        <v>1</v>
      </c>
      <c r="D25" s="40">
        <v>2</v>
      </c>
      <c r="E25" s="41"/>
      <c r="F25" s="42"/>
      <c r="G25" s="43">
        <f>G27</f>
        <v>0</v>
      </c>
      <c r="H25" s="124">
        <f>H27</f>
        <v>1558.7</v>
      </c>
      <c r="I25" s="125"/>
      <c r="J25" s="125"/>
    </row>
    <row r="26" spans="1:10" ht="25.5">
      <c r="A26" s="25" t="s">
        <v>40</v>
      </c>
      <c r="B26" s="24">
        <v>650</v>
      </c>
      <c r="C26" s="44">
        <v>1</v>
      </c>
      <c r="D26" s="45">
        <v>2</v>
      </c>
      <c r="E26" s="46" t="s">
        <v>42</v>
      </c>
      <c r="F26" s="47"/>
      <c r="G26" s="48"/>
      <c r="H26" s="126">
        <f>H27</f>
        <v>1558.7</v>
      </c>
      <c r="I26" s="127"/>
      <c r="J26" s="127"/>
    </row>
    <row r="27" spans="1:10" ht="37.5" customHeight="1">
      <c r="A27" s="25" t="s">
        <v>86</v>
      </c>
      <c r="B27" s="24">
        <v>650</v>
      </c>
      <c r="C27" s="44">
        <v>1</v>
      </c>
      <c r="D27" s="45">
        <v>2</v>
      </c>
      <c r="E27" s="46" t="s">
        <v>43</v>
      </c>
      <c r="F27" s="47"/>
      <c r="G27" s="48">
        <f>G28</f>
        <v>0</v>
      </c>
      <c r="H27" s="126">
        <f>H28</f>
        <v>1558.7</v>
      </c>
      <c r="I27" s="127"/>
      <c r="J27" s="127"/>
    </row>
    <row r="28" spans="1:10" ht="12.75">
      <c r="A28" s="24" t="s">
        <v>71</v>
      </c>
      <c r="B28" s="24">
        <v>650</v>
      </c>
      <c r="C28" s="44">
        <v>1</v>
      </c>
      <c r="D28" s="45">
        <v>2</v>
      </c>
      <c r="E28" s="46" t="s">
        <v>48</v>
      </c>
      <c r="F28" s="47"/>
      <c r="G28" s="48">
        <f>G29</f>
        <v>0</v>
      </c>
      <c r="H28" s="126">
        <f>H29</f>
        <v>1558.7</v>
      </c>
      <c r="I28" s="127"/>
      <c r="J28" s="127"/>
    </row>
    <row r="29" spans="1:10" ht="78" customHeight="1">
      <c r="A29" s="25" t="s">
        <v>18</v>
      </c>
      <c r="B29" s="24">
        <v>650</v>
      </c>
      <c r="C29" s="44">
        <v>1</v>
      </c>
      <c r="D29" s="45">
        <v>2</v>
      </c>
      <c r="E29" s="46" t="s">
        <v>48</v>
      </c>
      <c r="F29" s="47">
        <v>100</v>
      </c>
      <c r="G29" s="48"/>
      <c r="H29" s="126">
        <f>H30</f>
        <v>1558.7</v>
      </c>
      <c r="I29" s="127"/>
      <c r="J29" s="127"/>
    </row>
    <row r="30" spans="1:10" ht="24" customHeight="1">
      <c r="A30" s="25" t="s">
        <v>19</v>
      </c>
      <c r="B30" s="24">
        <v>650</v>
      </c>
      <c r="C30" s="44">
        <v>1</v>
      </c>
      <c r="D30" s="45">
        <v>2</v>
      </c>
      <c r="E30" s="46" t="s">
        <v>48</v>
      </c>
      <c r="F30" s="47">
        <v>120</v>
      </c>
      <c r="G30" s="48"/>
      <c r="H30" s="126">
        <v>1558.7</v>
      </c>
      <c r="I30" s="127"/>
      <c r="J30" s="127"/>
    </row>
    <row r="31" spans="1:10" ht="64.5" customHeight="1">
      <c r="A31" s="25" t="s">
        <v>4</v>
      </c>
      <c r="B31" s="24">
        <v>650</v>
      </c>
      <c r="C31" s="44">
        <v>1</v>
      </c>
      <c r="D31" s="45">
        <v>4</v>
      </c>
      <c r="E31" s="47"/>
      <c r="F31" s="47"/>
      <c r="G31" s="48">
        <f>G33</f>
        <v>0</v>
      </c>
      <c r="H31" s="126">
        <f>H32</f>
        <v>7266.7</v>
      </c>
      <c r="I31" s="128"/>
      <c r="J31" s="128"/>
    </row>
    <row r="32" spans="1:10" ht="13.5" customHeight="1">
      <c r="A32" s="25" t="s">
        <v>40</v>
      </c>
      <c r="B32" s="24">
        <v>650</v>
      </c>
      <c r="C32" s="44">
        <v>1</v>
      </c>
      <c r="D32" s="45">
        <v>4</v>
      </c>
      <c r="E32" s="47" t="s">
        <v>42</v>
      </c>
      <c r="F32" s="47"/>
      <c r="G32" s="48"/>
      <c r="H32" s="126">
        <f>H33</f>
        <v>7266.7</v>
      </c>
      <c r="I32" s="128"/>
      <c r="J32" s="128"/>
    </row>
    <row r="33" spans="1:10" ht="37.5" customHeight="1">
      <c r="A33" s="25" t="s">
        <v>86</v>
      </c>
      <c r="B33" s="24">
        <v>650</v>
      </c>
      <c r="C33" s="44">
        <v>1</v>
      </c>
      <c r="D33" s="45">
        <v>4</v>
      </c>
      <c r="E33" s="46" t="s">
        <v>43</v>
      </c>
      <c r="F33" s="47"/>
      <c r="G33" s="48">
        <f>G34</f>
        <v>0</v>
      </c>
      <c r="H33" s="126">
        <f>H34</f>
        <v>7266.7</v>
      </c>
      <c r="I33" s="128"/>
      <c r="J33" s="128"/>
    </row>
    <row r="34" spans="1:10" ht="25.5">
      <c r="A34" s="22" t="s">
        <v>75</v>
      </c>
      <c r="B34" s="24">
        <v>650</v>
      </c>
      <c r="C34" s="44">
        <v>1</v>
      </c>
      <c r="D34" s="45">
        <v>4</v>
      </c>
      <c r="E34" s="46" t="s">
        <v>44</v>
      </c>
      <c r="F34" s="47"/>
      <c r="G34" s="48">
        <f>G35</f>
        <v>0</v>
      </c>
      <c r="H34" s="126">
        <f>H35+H37+H39</f>
        <v>7266.7</v>
      </c>
      <c r="I34" s="128"/>
      <c r="J34" s="128"/>
    </row>
    <row r="35" spans="1:10" ht="78" customHeight="1">
      <c r="A35" s="25" t="s">
        <v>18</v>
      </c>
      <c r="B35" s="24">
        <v>650</v>
      </c>
      <c r="C35" s="44">
        <v>1</v>
      </c>
      <c r="D35" s="45">
        <v>4</v>
      </c>
      <c r="E35" s="46" t="s">
        <v>44</v>
      </c>
      <c r="F35" s="47">
        <v>100</v>
      </c>
      <c r="G35" s="48"/>
      <c r="H35" s="126">
        <f>H36</f>
        <v>7047.7</v>
      </c>
      <c r="I35" s="128"/>
      <c r="J35" s="128"/>
    </row>
    <row r="36" spans="1:10" ht="25.5">
      <c r="A36" s="25" t="s">
        <v>19</v>
      </c>
      <c r="B36" s="24">
        <v>650</v>
      </c>
      <c r="C36" s="44">
        <v>1</v>
      </c>
      <c r="D36" s="45">
        <v>4</v>
      </c>
      <c r="E36" s="46" t="s">
        <v>44</v>
      </c>
      <c r="F36" s="47">
        <v>120</v>
      </c>
      <c r="G36" s="48" t="e">
        <f>#REF!</f>
        <v>#REF!</v>
      </c>
      <c r="H36" s="126">
        <v>7047.7</v>
      </c>
      <c r="I36" s="129"/>
      <c r="J36" s="128"/>
    </row>
    <row r="37" spans="1:10" ht="38.25">
      <c r="A37" s="25" t="s">
        <v>76</v>
      </c>
      <c r="B37" s="24">
        <v>650</v>
      </c>
      <c r="C37" s="44">
        <v>1</v>
      </c>
      <c r="D37" s="45">
        <v>4</v>
      </c>
      <c r="E37" s="46" t="s">
        <v>44</v>
      </c>
      <c r="F37" s="47">
        <v>200</v>
      </c>
      <c r="G37" s="48"/>
      <c r="H37" s="126">
        <f>H38</f>
        <v>210</v>
      </c>
      <c r="I37" s="128"/>
      <c r="J37" s="128"/>
    </row>
    <row r="38" spans="1:10" ht="38.25">
      <c r="A38" s="24" t="s">
        <v>35</v>
      </c>
      <c r="B38" s="24">
        <v>650</v>
      </c>
      <c r="C38" s="44">
        <v>1</v>
      </c>
      <c r="D38" s="45">
        <v>4</v>
      </c>
      <c r="E38" s="46" t="s">
        <v>44</v>
      </c>
      <c r="F38" s="47">
        <v>240</v>
      </c>
      <c r="G38" s="48" t="e">
        <f>#REF!</f>
        <v>#REF!</v>
      </c>
      <c r="H38" s="126">
        <v>210</v>
      </c>
      <c r="I38" s="128"/>
      <c r="J38" s="128"/>
    </row>
    <row r="39" spans="1:10" ht="12.75">
      <c r="A39" s="25" t="s">
        <v>22</v>
      </c>
      <c r="B39" s="24">
        <v>650</v>
      </c>
      <c r="C39" s="44">
        <v>1</v>
      </c>
      <c r="D39" s="45">
        <v>4</v>
      </c>
      <c r="E39" s="46" t="s">
        <v>44</v>
      </c>
      <c r="F39" s="47">
        <v>800</v>
      </c>
      <c r="G39" s="48"/>
      <c r="H39" s="126">
        <f>H40</f>
        <v>9</v>
      </c>
      <c r="I39" s="128"/>
      <c r="J39" s="128"/>
    </row>
    <row r="40" spans="1:10" ht="12.75">
      <c r="A40" s="25" t="s">
        <v>23</v>
      </c>
      <c r="B40" s="24">
        <v>650</v>
      </c>
      <c r="C40" s="44">
        <v>1</v>
      </c>
      <c r="D40" s="45">
        <v>4</v>
      </c>
      <c r="E40" s="46" t="s">
        <v>44</v>
      </c>
      <c r="F40" s="47">
        <v>850</v>
      </c>
      <c r="G40" s="48"/>
      <c r="H40" s="126">
        <v>9</v>
      </c>
      <c r="I40" s="128"/>
      <c r="J40" s="128"/>
    </row>
    <row r="41" spans="1:10" ht="25.5">
      <c r="A41" s="109" t="s">
        <v>144</v>
      </c>
      <c r="B41" s="24">
        <v>650</v>
      </c>
      <c r="C41" s="39">
        <v>1</v>
      </c>
      <c r="D41" s="101">
        <v>7</v>
      </c>
      <c r="E41" s="110"/>
      <c r="F41" s="79"/>
      <c r="G41" s="18"/>
      <c r="H41" s="126">
        <f>H42</f>
        <v>584.1</v>
      </c>
      <c r="I41" s="128"/>
      <c r="J41" s="128"/>
    </row>
    <row r="42" spans="1:10" ht="25.5">
      <c r="A42" s="109" t="s">
        <v>145</v>
      </c>
      <c r="B42" s="24">
        <v>650</v>
      </c>
      <c r="C42" s="39">
        <v>1</v>
      </c>
      <c r="D42" s="101">
        <v>7</v>
      </c>
      <c r="E42" s="111" t="s">
        <v>146</v>
      </c>
      <c r="F42" s="42"/>
      <c r="G42" s="18"/>
      <c r="H42" s="126">
        <f>H43</f>
        <v>584.1</v>
      </c>
      <c r="I42" s="128"/>
      <c r="J42" s="128"/>
    </row>
    <row r="43" spans="1:10" ht="12.75">
      <c r="A43" s="102" t="s">
        <v>22</v>
      </c>
      <c r="B43" s="24">
        <v>650</v>
      </c>
      <c r="C43" s="44">
        <v>1</v>
      </c>
      <c r="D43" s="106">
        <v>7</v>
      </c>
      <c r="E43" s="111" t="s">
        <v>146</v>
      </c>
      <c r="F43" s="47">
        <v>800</v>
      </c>
      <c r="G43" s="18"/>
      <c r="H43" s="126">
        <f>+H44</f>
        <v>584.1</v>
      </c>
      <c r="I43" s="128"/>
      <c r="J43" s="128"/>
    </row>
    <row r="44" spans="1:10" ht="12.75">
      <c r="A44" s="102" t="s">
        <v>147</v>
      </c>
      <c r="B44" s="24">
        <v>650</v>
      </c>
      <c r="C44" s="44">
        <v>1</v>
      </c>
      <c r="D44" s="106">
        <v>7</v>
      </c>
      <c r="E44" s="111" t="s">
        <v>146</v>
      </c>
      <c r="F44" s="47">
        <v>880</v>
      </c>
      <c r="G44" s="18"/>
      <c r="H44" s="126">
        <v>584.1</v>
      </c>
      <c r="I44" s="128"/>
      <c r="J44" s="128"/>
    </row>
    <row r="45" spans="1:10" ht="13.5" customHeight="1">
      <c r="A45" s="25" t="s">
        <v>5</v>
      </c>
      <c r="B45" s="24">
        <v>650</v>
      </c>
      <c r="C45" s="44">
        <v>1</v>
      </c>
      <c r="D45" s="45">
        <v>11</v>
      </c>
      <c r="E45" s="46"/>
      <c r="F45" s="47"/>
      <c r="G45" s="48">
        <f>G47</f>
        <v>0</v>
      </c>
      <c r="H45" s="126">
        <f>H47</f>
        <v>29.4</v>
      </c>
      <c r="I45" s="128"/>
      <c r="J45" s="128"/>
    </row>
    <row r="46" spans="1:10" ht="13.5" customHeight="1">
      <c r="A46" s="25" t="s">
        <v>40</v>
      </c>
      <c r="B46" s="24">
        <v>650</v>
      </c>
      <c r="C46" s="44">
        <v>1</v>
      </c>
      <c r="D46" s="45">
        <v>11</v>
      </c>
      <c r="E46" s="46" t="s">
        <v>42</v>
      </c>
      <c r="F46" s="47"/>
      <c r="G46" s="48"/>
      <c r="H46" s="126">
        <f>H47</f>
        <v>29.4</v>
      </c>
      <c r="I46" s="128"/>
      <c r="J46" s="128"/>
    </row>
    <row r="47" spans="1:10" ht="42" customHeight="1">
      <c r="A47" s="26" t="s">
        <v>74</v>
      </c>
      <c r="B47" s="24">
        <v>650</v>
      </c>
      <c r="C47" s="44">
        <v>1</v>
      </c>
      <c r="D47" s="45">
        <v>11</v>
      </c>
      <c r="E47" s="46" t="s">
        <v>49</v>
      </c>
      <c r="F47" s="47"/>
      <c r="G47" s="48">
        <f>G48</f>
        <v>0</v>
      </c>
      <c r="H47" s="126">
        <f>H48</f>
        <v>29.4</v>
      </c>
      <c r="I47" s="128"/>
      <c r="J47" s="128"/>
    </row>
    <row r="48" spans="1:10" ht="23.25" customHeight="1">
      <c r="A48" s="25" t="s">
        <v>60</v>
      </c>
      <c r="B48" s="24">
        <v>650</v>
      </c>
      <c r="C48" s="44">
        <v>1</v>
      </c>
      <c r="D48" s="45">
        <v>11</v>
      </c>
      <c r="E48" s="46" t="s">
        <v>50</v>
      </c>
      <c r="F48" s="47"/>
      <c r="G48" s="48">
        <f>G49</f>
        <v>0</v>
      </c>
      <c r="H48" s="126">
        <f>H49</f>
        <v>29.4</v>
      </c>
      <c r="I48" s="128"/>
      <c r="J48" s="128"/>
    </row>
    <row r="49" spans="1:10" ht="12.75">
      <c r="A49" s="25" t="s">
        <v>22</v>
      </c>
      <c r="B49" s="24">
        <v>650</v>
      </c>
      <c r="C49" s="44">
        <v>1</v>
      </c>
      <c r="D49" s="45">
        <v>11</v>
      </c>
      <c r="E49" s="46" t="s">
        <v>50</v>
      </c>
      <c r="F49" s="47">
        <v>800</v>
      </c>
      <c r="G49" s="48">
        <v>0</v>
      </c>
      <c r="H49" s="126">
        <f>H50</f>
        <v>29.4</v>
      </c>
      <c r="I49" s="128"/>
      <c r="J49" s="128"/>
    </row>
    <row r="50" spans="1:10" ht="12.75">
      <c r="A50" s="25" t="s">
        <v>24</v>
      </c>
      <c r="B50" s="24">
        <v>650</v>
      </c>
      <c r="C50" s="44">
        <v>1</v>
      </c>
      <c r="D50" s="45">
        <v>11</v>
      </c>
      <c r="E50" s="46" t="s">
        <v>50</v>
      </c>
      <c r="F50" s="47">
        <v>870</v>
      </c>
      <c r="G50" s="48"/>
      <c r="H50" s="126">
        <v>29.4</v>
      </c>
      <c r="I50" s="128"/>
      <c r="J50" s="128"/>
    </row>
    <row r="51" spans="1:10" ht="12.75">
      <c r="A51" s="25" t="s">
        <v>6</v>
      </c>
      <c r="B51" s="24">
        <v>650</v>
      </c>
      <c r="C51" s="44">
        <v>1</v>
      </c>
      <c r="D51" s="45">
        <v>13</v>
      </c>
      <c r="E51" s="47"/>
      <c r="F51" s="47"/>
      <c r="G51" s="48" t="e">
        <f>#REF!+G54+G57</f>
        <v>#REF!</v>
      </c>
      <c r="H51" s="126">
        <f>H52</f>
        <v>2636.9</v>
      </c>
      <c r="I51" s="129"/>
      <c r="J51" s="129"/>
    </row>
    <row r="52" spans="1:10" ht="12" customHeight="1">
      <c r="A52" s="25" t="s">
        <v>40</v>
      </c>
      <c r="B52" s="24">
        <v>650</v>
      </c>
      <c r="C52" s="44">
        <v>1</v>
      </c>
      <c r="D52" s="45">
        <v>13</v>
      </c>
      <c r="E52" s="46" t="s">
        <v>42</v>
      </c>
      <c r="F52" s="47"/>
      <c r="G52" s="48"/>
      <c r="H52" s="126">
        <f>H53+H62</f>
        <v>2636.9</v>
      </c>
      <c r="I52" s="129"/>
      <c r="J52" s="128"/>
    </row>
    <row r="53" spans="1:10" ht="40.5" customHeight="1">
      <c r="A53" s="25" t="s">
        <v>41</v>
      </c>
      <c r="B53" s="24">
        <v>650</v>
      </c>
      <c r="C53" s="44">
        <v>1</v>
      </c>
      <c r="D53" s="45">
        <v>13</v>
      </c>
      <c r="E53" s="46" t="s">
        <v>43</v>
      </c>
      <c r="F53" s="47"/>
      <c r="G53" s="48"/>
      <c r="H53" s="126">
        <f>H54+H57</f>
        <v>2616.9</v>
      </c>
      <c r="I53" s="129"/>
      <c r="J53" s="129"/>
    </row>
    <row r="54" spans="1:10" ht="30.75" customHeight="1">
      <c r="A54" s="99" t="s">
        <v>110</v>
      </c>
      <c r="B54" s="24">
        <v>650</v>
      </c>
      <c r="C54" s="44">
        <v>1</v>
      </c>
      <c r="D54" s="45">
        <v>13</v>
      </c>
      <c r="E54" s="46" t="s">
        <v>51</v>
      </c>
      <c r="F54" s="47"/>
      <c r="G54" s="48" t="e">
        <f>#REF!</f>
        <v>#REF!</v>
      </c>
      <c r="H54" s="126">
        <f>H55</f>
        <v>0.9</v>
      </c>
      <c r="I54" s="129"/>
      <c r="J54" s="128"/>
    </row>
    <row r="55" spans="1:10" ht="13.5" customHeight="1">
      <c r="A55" s="25" t="s">
        <v>22</v>
      </c>
      <c r="B55" s="24">
        <v>650</v>
      </c>
      <c r="C55" s="44">
        <v>1</v>
      </c>
      <c r="D55" s="45">
        <v>13</v>
      </c>
      <c r="E55" s="46" t="s">
        <v>51</v>
      </c>
      <c r="F55" s="47">
        <v>800</v>
      </c>
      <c r="G55" s="48"/>
      <c r="H55" s="126">
        <f>H56</f>
        <v>0.9</v>
      </c>
      <c r="I55" s="129"/>
      <c r="J55" s="128"/>
    </row>
    <row r="56" spans="1:10" ht="12.75">
      <c r="A56" s="25" t="s">
        <v>23</v>
      </c>
      <c r="B56" s="24">
        <v>650</v>
      </c>
      <c r="C56" s="44">
        <v>1</v>
      </c>
      <c r="D56" s="45">
        <v>13</v>
      </c>
      <c r="E56" s="46" t="s">
        <v>51</v>
      </c>
      <c r="F56" s="47">
        <v>850</v>
      </c>
      <c r="G56" s="48"/>
      <c r="H56" s="126">
        <v>0.9</v>
      </c>
      <c r="I56" s="129"/>
      <c r="J56" s="128"/>
    </row>
    <row r="57" spans="1:10" ht="12.75">
      <c r="A57" s="25" t="s">
        <v>58</v>
      </c>
      <c r="B57" s="24">
        <v>650</v>
      </c>
      <c r="C57" s="44">
        <v>1</v>
      </c>
      <c r="D57" s="45">
        <v>13</v>
      </c>
      <c r="E57" s="46" t="s">
        <v>47</v>
      </c>
      <c r="F57" s="47"/>
      <c r="G57" s="48" t="e">
        <f>#REF!</f>
        <v>#REF!</v>
      </c>
      <c r="H57" s="126">
        <f>H58+H61</f>
        <v>2616</v>
      </c>
      <c r="I57" s="129"/>
      <c r="J57" s="128"/>
    </row>
    <row r="58" spans="1:10" ht="38.25">
      <c r="A58" s="25" t="s">
        <v>76</v>
      </c>
      <c r="B58" s="24">
        <v>650</v>
      </c>
      <c r="C58" s="44">
        <v>1</v>
      </c>
      <c r="D58" s="45">
        <v>13</v>
      </c>
      <c r="E58" s="46" t="s">
        <v>47</v>
      </c>
      <c r="F58" s="47">
        <v>200</v>
      </c>
      <c r="G58" s="48"/>
      <c r="H58" s="126">
        <f>H59</f>
        <v>2601</v>
      </c>
      <c r="I58" s="129"/>
      <c r="J58" s="128"/>
    </row>
    <row r="59" spans="1:10" ht="38.25">
      <c r="A59" s="25" t="s">
        <v>35</v>
      </c>
      <c r="B59" s="24">
        <v>650</v>
      </c>
      <c r="C59" s="44">
        <v>1</v>
      </c>
      <c r="D59" s="45">
        <v>13</v>
      </c>
      <c r="E59" s="46" t="s">
        <v>47</v>
      </c>
      <c r="F59" s="47">
        <v>240</v>
      </c>
      <c r="G59" s="48"/>
      <c r="H59" s="126">
        <v>2601</v>
      </c>
      <c r="I59" s="129"/>
      <c r="J59" s="128"/>
    </row>
    <row r="60" spans="1:10" ht="12.75">
      <c r="A60" s="25" t="s">
        <v>22</v>
      </c>
      <c r="B60" s="24">
        <v>650</v>
      </c>
      <c r="C60" s="44">
        <v>1</v>
      </c>
      <c r="D60" s="45">
        <v>13</v>
      </c>
      <c r="E60" s="46" t="s">
        <v>47</v>
      </c>
      <c r="F60" s="47">
        <v>800</v>
      </c>
      <c r="G60" s="48"/>
      <c r="H60" s="126">
        <f>H61</f>
        <v>15</v>
      </c>
      <c r="I60" s="129"/>
      <c r="J60" s="128"/>
    </row>
    <row r="61" spans="1:10" ht="12.75">
      <c r="A61" s="25" t="s">
        <v>23</v>
      </c>
      <c r="B61" s="24">
        <v>650</v>
      </c>
      <c r="C61" s="44">
        <v>1</v>
      </c>
      <c r="D61" s="45">
        <v>13</v>
      </c>
      <c r="E61" s="46" t="s">
        <v>47</v>
      </c>
      <c r="F61" s="47">
        <v>850</v>
      </c>
      <c r="G61" s="48"/>
      <c r="H61" s="126">
        <v>15</v>
      </c>
      <c r="I61" s="129"/>
      <c r="J61" s="128"/>
    </row>
    <row r="62" spans="1:10" ht="39.75" customHeight="1">
      <c r="A62" s="25" t="s">
        <v>131</v>
      </c>
      <c r="B62" s="24">
        <v>650</v>
      </c>
      <c r="C62" s="44">
        <v>1</v>
      </c>
      <c r="D62" s="45">
        <v>13</v>
      </c>
      <c r="E62" s="47" t="s">
        <v>46</v>
      </c>
      <c r="F62" s="47"/>
      <c r="G62" s="48"/>
      <c r="H62" s="126">
        <f>H63</f>
        <v>20</v>
      </c>
      <c r="I62" s="129"/>
      <c r="J62" s="128"/>
    </row>
    <row r="63" spans="1:10" ht="66" customHeight="1">
      <c r="A63" s="24" t="s">
        <v>138</v>
      </c>
      <c r="B63" s="24">
        <v>650</v>
      </c>
      <c r="C63" s="44">
        <v>1</v>
      </c>
      <c r="D63" s="45">
        <v>13</v>
      </c>
      <c r="E63" s="47" t="s">
        <v>123</v>
      </c>
      <c r="F63" s="47"/>
      <c r="G63" s="48"/>
      <c r="H63" s="126">
        <f>H64</f>
        <v>20</v>
      </c>
      <c r="I63" s="129"/>
      <c r="J63" s="128"/>
    </row>
    <row r="64" spans="1:10" ht="38.25">
      <c r="A64" s="24" t="s">
        <v>76</v>
      </c>
      <c r="B64" s="24">
        <v>650</v>
      </c>
      <c r="C64" s="44">
        <v>1</v>
      </c>
      <c r="D64" s="45">
        <v>13</v>
      </c>
      <c r="E64" s="47" t="s">
        <v>124</v>
      </c>
      <c r="F64" s="47">
        <v>200</v>
      </c>
      <c r="G64" s="48"/>
      <c r="H64" s="126">
        <f>H65</f>
        <v>20</v>
      </c>
      <c r="I64" s="129"/>
      <c r="J64" s="128"/>
    </row>
    <row r="65" spans="1:10" ht="38.25">
      <c r="A65" s="24" t="s">
        <v>35</v>
      </c>
      <c r="B65" s="24">
        <v>650</v>
      </c>
      <c r="C65" s="44">
        <v>1</v>
      </c>
      <c r="D65" s="45">
        <v>13</v>
      </c>
      <c r="E65" s="47" t="s">
        <v>124</v>
      </c>
      <c r="F65" s="47">
        <v>240</v>
      </c>
      <c r="G65" s="48"/>
      <c r="H65" s="126">
        <v>20</v>
      </c>
      <c r="I65" s="129"/>
      <c r="J65" s="128"/>
    </row>
    <row r="66" spans="1:10" ht="17.25" customHeight="1">
      <c r="A66" s="75" t="s">
        <v>13</v>
      </c>
      <c r="B66" s="75">
        <v>650</v>
      </c>
      <c r="C66" s="76">
        <v>2</v>
      </c>
      <c r="D66" s="77">
        <v>0</v>
      </c>
      <c r="E66" s="78"/>
      <c r="F66" s="79"/>
      <c r="G66" s="80">
        <f>G67</f>
        <v>0</v>
      </c>
      <c r="H66" s="123">
        <f>H67</f>
        <v>297.3</v>
      </c>
      <c r="I66" s="123">
        <f>I67</f>
        <v>297.3</v>
      </c>
      <c r="J66" s="123">
        <f>J67</f>
        <v>297.3</v>
      </c>
    </row>
    <row r="67" spans="1:10" ht="15.75" customHeight="1">
      <c r="A67" s="25" t="s">
        <v>25</v>
      </c>
      <c r="B67" s="24">
        <v>650</v>
      </c>
      <c r="C67" s="44">
        <v>2</v>
      </c>
      <c r="D67" s="45">
        <v>3</v>
      </c>
      <c r="E67" s="46"/>
      <c r="F67" s="47"/>
      <c r="G67" s="48">
        <f>G69</f>
        <v>0</v>
      </c>
      <c r="H67" s="126">
        <f aca="true" t="shared" si="0" ref="H67:J69">H68</f>
        <v>297.3</v>
      </c>
      <c r="I67" s="126">
        <f t="shared" si="0"/>
        <v>297.3</v>
      </c>
      <c r="J67" s="126">
        <f t="shared" si="0"/>
        <v>297.3</v>
      </c>
    </row>
    <row r="68" spans="1:10" ht="21.75" customHeight="1">
      <c r="A68" s="81" t="s">
        <v>40</v>
      </c>
      <c r="B68" s="24">
        <v>650</v>
      </c>
      <c r="C68" s="82" t="s">
        <v>92</v>
      </c>
      <c r="D68" s="82" t="s">
        <v>62</v>
      </c>
      <c r="E68" s="82" t="s">
        <v>42</v>
      </c>
      <c r="F68" s="82"/>
      <c r="G68" s="48"/>
      <c r="H68" s="126">
        <f t="shared" si="0"/>
        <v>297.3</v>
      </c>
      <c r="I68" s="126">
        <f t="shared" si="0"/>
        <v>297.3</v>
      </c>
      <c r="J68" s="126">
        <f t="shared" si="0"/>
        <v>297.3</v>
      </c>
    </row>
    <row r="69" spans="1:10" ht="51.75" customHeight="1">
      <c r="A69" s="100" t="s">
        <v>41</v>
      </c>
      <c r="B69" s="24">
        <v>650</v>
      </c>
      <c r="C69" s="82" t="s">
        <v>92</v>
      </c>
      <c r="D69" s="82" t="s">
        <v>62</v>
      </c>
      <c r="E69" s="46" t="s">
        <v>43</v>
      </c>
      <c r="F69" s="82"/>
      <c r="G69" s="48">
        <f>G71</f>
        <v>0</v>
      </c>
      <c r="H69" s="126">
        <f>H70</f>
        <v>297.3</v>
      </c>
      <c r="I69" s="126">
        <f t="shared" si="0"/>
        <v>297.3</v>
      </c>
      <c r="J69" s="126">
        <f t="shared" si="0"/>
        <v>297.3</v>
      </c>
    </row>
    <row r="70" spans="1:10" ht="51.75" customHeight="1">
      <c r="A70" s="100" t="s">
        <v>143</v>
      </c>
      <c r="B70" s="24">
        <v>650</v>
      </c>
      <c r="C70" s="82" t="s">
        <v>92</v>
      </c>
      <c r="D70" s="82" t="s">
        <v>62</v>
      </c>
      <c r="E70" s="83" t="s">
        <v>115</v>
      </c>
      <c r="F70" s="82"/>
      <c r="G70" s="48"/>
      <c r="H70" s="126">
        <f>H71+H73</f>
        <v>297.3</v>
      </c>
      <c r="I70" s="126">
        <f>I71+I73</f>
        <v>297.3</v>
      </c>
      <c r="J70" s="126">
        <f>J71+J73</f>
        <v>297.3</v>
      </c>
    </row>
    <row r="71" spans="1:10" ht="76.5">
      <c r="A71" s="99" t="s">
        <v>18</v>
      </c>
      <c r="B71" s="24">
        <v>650</v>
      </c>
      <c r="C71" s="82" t="s">
        <v>92</v>
      </c>
      <c r="D71" s="82" t="s">
        <v>62</v>
      </c>
      <c r="E71" s="83" t="s">
        <v>115</v>
      </c>
      <c r="F71" s="82" t="s">
        <v>93</v>
      </c>
      <c r="G71" s="48"/>
      <c r="H71" s="126">
        <f>H72</f>
        <v>197.3</v>
      </c>
      <c r="I71" s="126">
        <f>I72</f>
        <v>197.3</v>
      </c>
      <c r="J71" s="126">
        <f>J72</f>
        <v>197.3</v>
      </c>
    </row>
    <row r="72" spans="1:10" ht="25.5">
      <c r="A72" s="22" t="s">
        <v>19</v>
      </c>
      <c r="B72" s="24">
        <v>650</v>
      </c>
      <c r="C72" s="82" t="s">
        <v>92</v>
      </c>
      <c r="D72" s="82" t="s">
        <v>62</v>
      </c>
      <c r="E72" s="83" t="s">
        <v>115</v>
      </c>
      <c r="F72" s="82" t="s">
        <v>94</v>
      </c>
      <c r="G72" s="48">
        <f>G73</f>
        <v>0</v>
      </c>
      <c r="H72" s="126">
        <v>197.3</v>
      </c>
      <c r="I72" s="126">
        <v>197.3</v>
      </c>
      <c r="J72" s="126">
        <v>197.3</v>
      </c>
    </row>
    <row r="73" spans="1:10" ht="38.25">
      <c r="A73" s="24" t="s">
        <v>76</v>
      </c>
      <c r="B73" s="24">
        <v>650</v>
      </c>
      <c r="C73" s="39">
        <v>2</v>
      </c>
      <c r="D73" s="101">
        <v>3</v>
      </c>
      <c r="E73" s="83" t="s">
        <v>115</v>
      </c>
      <c r="F73" s="47">
        <v>200</v>
      </c>
      <c r="G73" s="48"/>
      <c r="H73" s="126">
        <f>H74</f>
        <v>100</v>
      </c>
      <c r="I73" s="126">
        <f>I74</f>
        <v>100</v>
      </c>
      <c r="J73" s="126">
        <f>J74</f>
        <v>100</v>
      </c>
    </row>
    <row r="74" spans="1:10" ht="38.25">
      <c r="A74" s="24" t="s">
        <v>35</v>
      </c>
      <c r="B74" s="24">
        <v>650</v>
      </c>
      <c r="C74" s="39">
        <v>2</v>
      </c>
      <c r="D74" s="101">
        <v>3</v>
      </c>
      <c r="E74" s="83" t="s">
        <v>115</v>
      </c>
      <c r="F74" s="47">
        <v>240</v>
      </c>
      <c r="G74" s="48" t="e">
        <f>G75+G98+G127+#REF!+G165+#REF!+#REF!</f>
        <v>#REF!</v>
      </c>
      <c r="H74" s="126">
        <v>100</v>
      </c>
      <c r="I74" s="126">
        <v>100</v>
      </c>
      <c r="J74" s="127">
        <v>100</v>
      </c>
    </row>
    <row r="75" spans="1:10" ht="24" customHeight="1">
      <c r="A75" s="75" t="s">
        <v>17</v>
      </c>
      <c r="B75" s="75">
        <v>650</v>
      </c>
      <c r="C75" s="76">
        <v>3</v>
      </c>
      <c r="D75" s="77">
        <v>0</v>
      </c>
      <c r="E75" s="79"/>
      <c r="F75" s="37"/>
      <c r="G75" s="38" t="e">
        <f>G87</f>
        <v>#REF!</v>
      </c>
      <c r="H75" s="130">
        <f>H76+H87+H93</f>
        <v>370.4</v>
      </c>
      <c r="I75" s="130">
        <f>I76+I87+I93</f>
        <v>72.69999999999999</v>
      </c>
      <c r="J75" s="130">
        <f>J76+J87</f>
        <v>42.699999999999996</v>
      </c>
    </row>
    <row r="76" spans="1:10" ht="14.25" customHeight="1">
      <c r="A76" s="27" t="s">
        <v>26</v>
      </c>
      <c r="B76" s="24">
        <v>650</v>
      </c>
      <c r="C76" s="44">
        <v>3</v>
      </c>
      <c r="D76" s="45">
        <v>4</v>
      </c>
      <c r="E76" s="47"/>
      <c r="F76" s="47"/>
      <c r="G76" s="48"/>
      <c r="H76" s="126">
        <f aca="true" t="shared" si="1" ref="H76:J80">H77</f>
        <v>42.699999999999996</v>
      </c>
      <c r="I76" s="126">
        <f t="shared" si="1"/>
        <v>42.699999999999996</v>
      </c>
      <c r="J76" s="126">
        <f t="shared" si="1"/>
        <v>42.699999999999996</v>
      </c>
    </row>
    <row r="77" spans="1:10" ht="20.25" customHeight="1">
      <c r="A77" s="64" t="s">
        <v>40</v>
      </c>
      <c r="B77" s="24">
        <v>650</v>
      </c>
      <c r="C77" s="44">
        <v>3</v>
      </c>
      <c r="D77" s="45">
        <v>4</v>
      </c>
      <c r="E77" s="46" t="s">
        <v>42</v>
      </c>
      <c r="F77" s="47"/>
      <c r="G77" s="48"/>
      <c r="H77" s="126">
        <f t="shared" si="1"/>
        <v>42.699999999999996</v>
      </c>
      <c r="I77" s="126">
        <f t="shared" si="1"/>
        <v>42.699999999999996</v>
      </c>
      <c r="J77" s="126">
        <f t="shared" si="1"/>
        <v>42.699999999999996</v>
      </c>
    </row>
    <row r="78" spans="1:10" ht="40.5" customHeight="1">
      <c r="A78" s="102" t="s">
        <v>129</v>
      </c>
      <c r="B78" s="24">
        <v>650</v>
      </c>
      <c r="C78" s="44">
        <v>3</v>
      </c>
      <c r="D78" s="45">
        <v>4</v>
      </c>
      <c r="E78" s="46" t="s">
        <v>43</v>
      </c>
      <c r="F78" s="47"/>
      <c r="G78" s="48"/>
      <c r="H78" s="126">
        <f>H79+H84</f>
        <v>42.699999999999996</v>
      </c>
      <c r="I78" s="126">
        <f>I79+I84</f>
        <v>42.699999999999996</v>
      </c>
      <c r="J78" s="126">
        <f>J79+J84</f>
        <v>42.699999999999996</v>
      </c>
    </row>
    <row r="79" spans="1:10" ht="45.75" customHeight="1">
      <c r="A79" s="64" t="s">
        <v>128</v>
      </c>
      <c r="B79" s="24">
        <v>650</v>
      </c>
      <c r="C79" s="44">
        <v>3</v>
      </c>
      <c r="D79" s="45">
        <v>4</v>
      </c>
      <c r="E79" s="51" t="s">
        <v>95</v>
      </c>
      <c r="F79" s="47"/>
      <c r="G79" s="48"/>
      <c r="H79" s="126">
        <f>H80+H83</f>
        <v>33.3</v>
      </c>
      <c r="I79" s="126">
        <f>I80+I82</f>
        <v>33.3</v>
      </c>
      <c r="J79" s="126">
        <f>J80+J82</f>
        <v>33.3</v>
      </c>
    </row>
    <row r="80" spans="1:10" ht="81" customHeight="1">
      <c r="A80" s="20" t="s">
        <v>18</v>
      </c>
      <c r="B80" s="24">
        <v>650</v>
      </c>
      <c r="C80" s="44">
        <v>3</v>
      </c>
      <c r="D80" s="45">
        <v>4</v>
      </c>
      <c r="E80" s="51" t="s">
        <v>95</v>
      </c>
      <c r="F80" s="47">
        <v>100</v>
      </c>
      <c r="G80" s="48"/>
      <c r="H80" s="126">
        <f t="shared" si="1"/>
        <v>33</v>
      </c>
      <c r="I80" s="126">
        <f>I81</f>
        <v>33</v>
      </c>
      <c r="J80" s="126">
        <f t="shared" si="1"/>
        <v>33</v>
      </c>
    </row>
    <row r="81" spans="1:10" ht="25.5" customHeight="1">
      <c r="A81" s="25" t="s">
        <v>19</v>
      </c>
      <c r="B81" s="24">
        <v>650</v>
      </c>
      <c r="C81" s="44">
        <v>3</v>
      </c>
      <c r="D81" s="45">
        <v>4</v>
      </c>
      <c r="E81" s="51" t="s">
        <v>95</v>
      </c>
      <c r="F81" s="47">
        <v>120</v>
      </c>
      <c r="G81" s="48"/>
      <c r="H81" s="126">
        <v>33</v>
      </c>
      <c r="I81" s="126">
        <v>33</v>
      </c>
      <c r="J81" s="126">
        <v>33</v>
      </c>
    </row>
    <row r="82" spans="1:10" ht="38.25">
      <c r="A82" s="25" t="s">
        <v>76</v>
      </c>
      <c r="B82" s="24">
        <v>650</v>
      </c>
      <c r="C82" s="44">
        <v>3</v>
      </c>
      <c r="D82" s="45">
        <v>4</v>
      </c>
      <c r="E82" s="51" t="s">
        <v>95</v>
      </c>
      <c r="F82" s="47">
        <v>200</v>
      </c>
      <c r="G82" s="48"/>
      <c r="H82" s="126">
        <f>H83</f>
        <v>0.3</v>
      </c>
      <c r="I82" s="126">
        <f>I83</f>
        <v>0.3</v>
      </c>
      <c r="J82" s="126">
        <f>J83</f>
        <v>0.3</v>
      </c>
    </row>
    <row r="83" spans="1:10" ht="38.25">
      <c r="A83" s="25" t="s">
        <v>35</v>
      </c>
      <c r="B83" s="24">
        <v>650</v>
      </c>
      <c r="C83" s="44">
        <v>3</v>
      </c>
      <c r="D83" s="45">
        <v>4</v>
      </c>
      <c r="E83" s="51" t="s">
        <v>95</v>
      </c>
      <c r="F83" s="47">
        <v>240</v>
      </c>
      <c r="G83" s="48"/>
      <c r="H83" s="126">
        <v>0.3</v>
      </c>
      <c r="I83" s="126">
        <v>0.3</v>
      </c>
      <c r="J83" s="126">
        <v>0.3</v>
      </c>
    </row>
    <row r="84" spans="1:10" ht="63.75">
      <c r="A84" s="64" t="s">
        <v>130</v>
      </c>
      <c r="B84" s="24">
        <v>650</v>
      </c>
      <c r="C84" s="44">
        <v>3</v>
      </c>
      <c r="D84" s="45">
        <v>4</v>
      </c>
      <c r="E84" s="51" t="s">
        <v>96</v>
      </c>
      <c r="F84" s="47"/>
      <c r="G84" s="48"/>
      <c r="H84" s="126">
        <f aca="true" t="shared" si="2" ref="H84:J85">H85</f>
        <v>9.4</v>
      </c>
      <c r="I84" s="126">
        <f t="shared" si="2"/>
        <v>9.4</v>
      </c>
      <c r="J84" s="126">
        <f t="shared" si="2"/>
        <v>9.4</v>
      </c>
    </row>
    <row r="85" spans="1:10" ht="76.5">
      <c r="A85" s="20" t="s">
        <v>18</v>
      </c>
      <c r="B85" s="24">
        <v>650</v>
      </c>
      <c r="C85" s="44">
        <v>3</v>
      </c>
      <c r="D85" s="45">
        <v>4</v>
      </c>
      <c r="E85" s="51" t="s">
        <v>96</v>
      </c>
      <c r="F85" s="47">
        <v>100</v>
      </c>
      <c r="G85" s="48"/>
      <c r="H85" s="126">
        <f t="shared" si="2"/>
        <v>9.4</v>
      </c>
      <c r="I85" s="126">
        <f t="shared" si="2"/>
        <v>9.4</v>
      </c>
      <c r="J85" s="126">
        <f t="shared" si="2"/>
        <v>9.4</v>
      </c>
    </row>
    <row r="86" spans="1:10" ht="25.5">
      <c r="A86" s="25" t="s">
        <v>19</v>
      </c>
      <c r="B86" s="24">
        <v>650</v>
      </c>
      <c r="C86" s="44">
        <v>3</v>
      </c>
      <c r="D86" s="45">
        <v>4</v>
      </c>
      <c r="E86" s="51" t="s">
        <v>96</v>
      </c>
      <c r="F86" s="47">
        <v>120</v>
      </c>
      <c r="G86" s="48"/>
      <c r="H86" s="126">
        <v>9.4</v>
      </c>
      <c r="I86" s="126">
        <v>9.4</v>
      </c>
      <c r="J86" s="126">
        <v>9.4</v>
      </c>
    </row>
    <row r="87" spans="1:10" ht="53.25" customHeight="1">
      <c r="A87" s="25" t="s">
        <v>122</v>
      </c>
      <c r="B87" s="24">
        <v>650</v>
      </c>
      <c r="C87" s="44">
        <v>3</v>
      </c>
      <c r="D87" s="45">
        <v>10</v>
      </c>
      <c r="E87" s="47"/>
      <c r="F87" s="47"/>
      <c r="G87" s="48" t="e">
        <f>G89+#REF!</f>
        <v>#REF!</v>
      </c>
      <c r="H87" s="126">
        <f>H88</f>
        <v>284.5</v>
      </c>
      <c r="I87" s="128"/>
      <c r="J87" s="128"/>
    </row>
    <row r="88" spans="1:10" ht="15.75" customHeight="1">
      <c r="A88" s="28" t="s">
        <v>40</v>
      </c>
      <c r="B88" s="24">
        <v>650</v>
      </c>
      <c r="C88" s="52">
        <v>3</v>
      </c>
      <c r="D88" s="53">
        <v>10</v>
      </c>
      <c r="E88" s="54" t="s">
        <v>42</v>
      </c>
      <c r="F88" s="47"/>
      <c r="G88" s="48"/>
      <c r="H88" s="126">
        <f>H89</f>
        <v>284.5</v>
      </c>
      <c r="I88" s="128"/>
      <c r="J88" s="128"/>
    </row>
    <row r="89" spans="1:10" ht="63.75">
      <c r="A89" s="25" t="s">
        <v>137</v>
      </c>
      <c r="B89" s="24">
        <v>650</v>
      </c>
      <c r="C89" s="44">
        <v>3</v>
      </c>
      <c r="D89" s="45">
        <v>10</v>
      </c>
      <c r="E89" s="47" t="s">
        <v>52</v>
      </c>
      <c r="F89" s="47"/>
      <c r="G89" s="48">
        <f>G90</f>
        <v>0</v>
      </c>
      <c r="H89" s="126">
        <f>H90</f>
        <v>284.5</v>
      </c>
      <c r="I89" s="128"/>
      <c r="J89" s="128"/>
    </row>
    <row r="90" spans="1:10" ht="18.75" customHeight="1">
      <c r="A90" s="25" t="s">
        <v>83</v>
      </c>
      <c r="B90" s="24">
        <v>650</v>
      </c>
      <c r="C90" s="44">
        <v>3</v>
      </c>
      <c r="D90" s="45">
        <v>10</v>
      </c>
      <c r="E90" s="47" t="s">
        <v>125</v>
      </c>
      <c r="F90" s="47"/>
      <c r="G90" s="48">
        <f>G91</f>
        <v>0</v>
      </c>
      <c r="H90" s="126">
        <f>H91</f>
        <v>284.5</v>
      </c>
      <c r="I90" s="128"/>
      <c r="J90" s="128"/>
    </row>
    <row r="91" spans="1:10" ht="43.5" customHeight="1">
      <c r="A91" s="25" t="s">
        <v>76</v>
      </c>
      <c r="B91" s="24">
        <v>650</v>
      </c>
      <c r="C91" s="44">
        <v>3</v>
      </c>
      <c r="D91" s="45">
        <v>10</v>
      </c>
      <c r="E91" s="47" t="s">
        <v>125</v>
      </c>
      <c r="F91" s="47">
        <v>200</v>
      </c>
      <c r="G91" s="48">
        <v>0</v>
      </c>
      <c r="H91" s="126">
        <f>H92</f>
        <v>284.5</v>
      </c>
      <c r="I91" s="128"/>
      <c r="J91" s="128"/>
    </row>
    <row r="92" spans="1:13" ht="40.5" customHeight="1">
      <c r="A92" s="25" t="s">
        <v>35</v>
      </c>
      <c r="B92" s="24">
        <v>650</v>
      </c>
      <c r="C92" s="44">
        <v>3</v>
      </c>
      <c r="D92" s="45">
        <v>10</v>
      </c>
      <c r="E92" s="47" t="s">
        <v>125</v>
      </c>
      <c r="F92" s="47">
        <v>240</v>
      </c>
      <c r="G92" s="48"/>
      <c r="H92" s="126">
        <v>284.5</v>
      </c>
      <c r="I92" s="128"/>
      <c r="J92" s="128"/>
      <c r="M92" s="7"/>
    </row>
    <row r="93" spans="1:13" ht="42" customHeight="1">
      <c r="A93" s="21" t="s">
        <v>61</v>
      </c>
      <c r="B93" s="24">
        <v>650</v>
      </c>
      <c r="C93" s="65" t="s">
        <v>62</v>
      </c>
      <c r="D93" s="45">
        <v>14</v>
      </c>
      <c r="E93" s="50"/>
      <c r="F93" s="47"/>
      <c r="G93" s="48"/>
      <c r="H93" s="126">
        <f aca="true" t="shared" si="3" ref="H93:I97">H94</f>
        <v>43.2</v>
      </c>
      <c r="I93" s="125">
        <f t="shared" si="3"/>
        <v>30</v>
      </c>
      <c r="J93" s="127"/>
      <c r="M93" s="7"/>
    </row>
    <row r="94" spans="1:13" ht="53.25" customHeight="1">
      <c r="A94" s="122" t="s">
        <v>158</v>
      </c>
      <c r="B94" s="24">
        <v>650</v>
      </c>
      <c r="C94" s="55">
        <v>3</v>
      </c>
      <c r="D94" s="45">
        <v>14</v>
      </c>
      <c r="E94" s="56" t="s">
        <v>100</v>
      </c>
      <c r="F94" s="47"/>
      <c r="G94" s="48"/>
      <c r="H94" s="126">
        <f>H95</f>
        <v>43.2</v>
      </c>
      <c r="I94" s="125">
        <f t="shared" si="3"/>
        <v>30</v>
      </c>
      <c r="J94" s="127"/>
      <c r="M94" s="7"/>
    </row>
    <row r="95" spans="1:13" ht="45" customHeight="1">
      <c r="A95" s="26" t="s">
        <v>78</v>
      </c>
      <c r="B95" s="24">
        <v>650</v>
      </c>
      <c r="C95" s="55">
        <v>3</v>
      </c>
      <c r="D95" s="45">
        <v>14</v>
      </c>
      <c r="E95" s="56" t="s">
        <v>101</v>
      </c>
      <c r="F95" s="47"/>
      <c r="G95" s="48"/>
      <c r="H95" s="126">
        <f t="shared" si="3"/>
        <v>43.2</v>
      </c>
      <c r="I95" s="125">
        <f t="shared" si="3"/>
        <v>30</v>
      </c>
      <c r="J95" s="127"/>
      <c r="M95" s="7"/>
    </row>
    <row r="96" spans="1:13" ht="51" customHeight="1">
      <c r="A96" s="26" t="s">
        <v>84</v>
      </c>
      <c r="B96" s="24">
        <v>650</v>
      </c>
      <c r="C96" s="55">
        <v>3</v>
      </c>
      <c r="D96" s="45">
        <v>14</v>
      </c>
      <c r="E96" s="56" t="s">
        <v>102</v>
      </c>
      <c r="F96" s="47"/>
      <c r="G96" s="48"/>
      <c r="H96" s="126">
        <f>H97+H100</f>
        <v>43.2</v>
      </c>
      <c r="I96" s="125">
        <f>I97</f>
        <v>30</v>
      </c>
      <c r="J96" s="127"/>
      <c r="M96" s="7"/>
    </row>
    <row r="97" spans="1:13" ht="30" customHeight="1">
      <c r="A97" s="21" t="s">
        <v>79</v>
      </c>
      <c r="B97" s="24">
        <v>650</v>
      </c>
      <c r="C97" s="55">
        <v>3</v>
      </c>
      <c r="D97" s="55">
        <v>14</v>
      </c>
      <c r="E97" s="49" t="s">
        <v>103</v>
      </c>
      <c r="F97" s="57" t="s">
        <v>63</v>
      </c>
      <c r="G97" s="48"/>
      <c r="H97" s="126">
        <f t="shared" si="3"/>
        <v>30</v>
      </c>
      <c r="I97" s="125">
        <f t="shared" si="3"/>
        <v>30</v>
      </c>
      <c r="J97" s="127"/>
      <c r="M97" s="7"/>
    </row>
    <row r="98" spans="1:10" ht="76.5">
      <c r="A98" s="25" t="s">
        <v>18</v>
      </c>
      <c r="B98" s="24">
        <v>650</v>
      </c>
      <c r="C98" s="55">
        <v>3</v>
      </c>
      <c r="D98" s="55">
        <v>14</v>
      </c>
      <c r="E98" s="49" t="s">
        <v>103</v>
      </c>
      <c r="F98" s="57">
        <v>100</v>
      </c>
      <c r="G98" s="48" t="e">
        <f>#REF!+G121+G99</f>
        <v>#REF!</v>
      </c>
      <c r="H98" s="126">
        <f>H99</f>
        <v>30</v>
      </c>
      <c r="I98" s="124">
        <f>I99</f>
        <v>30</v>
      </c>
      <c r="J98" s="126"/>
    </row>
    <row r="99" spans="1:10" ht="25.5">
      <c r="A99" s="25" t="s">
        <v>19</v>
      </c>
      <c r="B99" s="24">
        <v>650</v>
      </c>
      <c r="C99" s="55">
        <v>3</v>
      </c>
      <c r="D99" s="55">
        <v>14</v>
      </c>
      <c r="E99" s="49" t="s">
        <v>103</v>
      </c>
      <c r="F99" s="58">
        <v>120</v>
      </c>
      <c r="G99" s="48" t="e">
        <f>#REF!</f>
        <v>#REF!</v>
      </c>
      <c r="H99" s="126">
        <v>30</v>
      </c>
      <c r="I99" s="124">
        <v>30</v>
      </c>
      <c r="J99" s="126"/>
    </row>
    <row r="100" spans="1:10" ht="38.25">
      <c r="A100" s="143" t="s">
        <v>163</v>
      </c>
      <c r="B100" s="24">
        <v>650</v>
      </c>
      <c r="C100" s="66">
        <v>3</v>
      </c>
      <c r="D100" s="66">
        <v>14</v>
      </c>
      <c r="E100" s="144" t="s">
        <v>164</v>
      </c>
      <c r="F100" s="145"/>
      <c r="G100" s="146"/>
      <c r="H100" s="147">
        <f>H101+H103</f>
        <v>13.200000000000001</v>
      </c>
      <c r="I100" s="124"/>
      <c r="J100" s="126"/>
    </row>
    <row r="101" spans="1:10" ht="76.5">
      <c r="A101" s="25" t="s">
        <v>18</v>
      </c>
      <c r="B101" s="24">
        <v>650</v>
      </c>
      <c r="C101" s="66">
        <v>3</v>
      </c>
      <c r="D101" s="66">
        <v>14</v>
      </c>
      <c r="E101" s="144" t="s">
        <v>164</v>
      </c>
      <c r="F101" s="148">
        <v>100</v>
      </c>
      <c r="G101" s="146"/>
      <c r="H101" s="147">
        <f>H102</f>
        <v>0.4</v>
      </c>
      <c r="I101" s="124"/>
      <c r="J101" s="126"/>
    </row>
    <row r="102" spans="1:10" ht="25.5">
      <c r="A102" s="25" t="s">
        <v>19</v>
      </c>
      <c r="B102" s="24">
        <v>650</v>
      </c>
      <c r="C102" s="66">
        <v>3</v>
      </c>
      <c r="D102" s="66">
        <v>14</v>
      </c>
      <c r="E102" s="144" t="s">
        <v>164</v>
      </c>
      <c r="F102" s="145">
        <v>120</v>
      </c>
      <c r="G102" s="146"/>
      <c r="H102" s="147">
        <v>0.4</v>
      </c>
      <c r="I102" s="124"/>
      <c r="J102" s="126"/>
    </row>
    <row r="103" spans="1:10" ht="38.25">
      <c r="A103" s="25" t="s">
        <v>76</v>
      </c>
      <c r="B103" s="24">
        <v>650</v>
      </c>
      <c r="C103" s="66">
        <v>3</v>
      </c>
      <c r="D103" s="66">
        <v>14</v>
      </c>
      <c r="E103" s="144" t="s">
        <v>164</v>
      </c>
      <c r="F103" s="145">
        <v>200</v>
      </c>
      <c r="G103" s="146"/>
      <c r="H103" s="147">
        <f>H104</f>
        <v>12.8</v>
      </c>
      <c r="I103" s="124"/>
      <c r="J103" s="126"/>
    </row>
    <row r="104" spans="1:10" ht="38.25">
      <c r="A104" s="22" t="s">
        <v>35</v>
      </c>
      <c r="B104" s="24">
        <v>650</v>
      </c>
      <c r="C104" s="66">
        <v>3</v>
      </c>
      <c r="D104" s="66">
        <v>14</v>
      </c>
      <c r="E104" s="144" t="s">
        <v>164</v>
      </c>
      <c r="F104" s="145">
        <v>240</v>
      </c>
      <c r="G104" s="146"/>
      <c r="H104" s="147">
        <v>12.8</v>
      </c>
      <c r="I104" s="124"/>
      <c r="J104" s="126"/>
    </row>
    <row r="105" spans="1:10" ht="12.75">
      <c r="A105" s="88" t="s">
        <v>64</v>
      </c>
      <c r="B105" s="75">
        <v>650</v>
      </c>
      <c r="C105" s="89">
        <v>4</v>
      </c>
      <c r="D105" s="90" t="s">
        <v>80</v>
      </c>
      <c r="E105" s="91"/>
      <c r="F105" s="92"/>
      <c r="G105" s="38"/>
      <c r="H105" s="130">
        <f>H112+H121+H106</f>
        <v>11673.1</v>
      </c>
      <c r="I105" s="131"/>
      <c r="J105" s="131"/>
    </row>
    <row r="106" spans="1:10" ht="12.75">
      <c r="A106" s="25" t="s">
        <v>81</v>
      </c>
      <c r="B106" s="24">
        <v>650</v>
      </c>
      <c r="C106" s="66">
        <v>4</v>
      </c>
      <c r="D106" s="67" t="s">
        <v>32</v>
      </c>
      <c r="E106" s="56"/>
      <c r="F106" s="58"/>
      <c r="G106" s="48"/>
      <c r="H106" s="126">
        <f>H107</f>
        <v>1483.5</v>
      </c>
      <c r="I106" s="129"/>
      <c r="J106" s="129"/>
    </row>
    <row r="107" spans="1:10" ht="25.5">
      <c r="A107" s="84" t="s">
        <v>40</v>
      </c>
      <c r="B107" s="24">
        <v>650</v>
      </c>
      <c r="C107" s="66">
        <v>4</v>
      </c>
      <c r="D107" s="67" t="s">
        <v>32</v>
      </c>
      <c r="E107" s="86" t="s">
        <v>42</v>
      </c>
      <c r="F107" s="58"/>
      <c r="G107" s="48"/>
      <c r="H107" s="126">
        <f>H108</f>
        <v>1483.5</v>
      </c>
      <c r="I107" s="129"/>
      <c r="J107" s="129"/>
    </row>
    <row r="108" spans="1:10" ht="51">
      <c r="A108" s="100" t="s">
        <v>113</v>
      </c>
      <c r="B108" s="24">
        <v>650</v>
      </c>
      <c r="C108" s="66">
        <v>4</v>
      </c>
      <c r="D108" s="67" t="s">
        <v>32</v>
      </c>
      <c r="E108" s="86" t="s">
        <v>111</v>
      </c>
      <c r="F108" s="58"/>
      <c r="G108" s="48"/>
      <c r="H108" s="126">
        <f>H109</f>
        <v>1483.5</v>
      </c>
      <c r="I108" s="129"/>
      <c r="J108" s="129"/>
    </row>
    <row r="109" spans="1:10" ht="25.5">
      <c r="A109" s="99" t="s">
        <v>114</v>
      </c>
      <c r="B109" s="24">
        <v>650</v>
      </c>
      <c r="C109" s="66">
        <v>4</v>
      </c>
      <c r="D109" s="67" t="s">
        <v>32</v>
      </c>
      <c r="E109" s="86" t="s">
        <v>112</v>
      </c>
      <c r="F109" s="58"/>
      <c r="G109" s="48"/>
      <c r="H109" s="126">
        <f>H110</f>
        <v>1483.5</v>
      </c>
      <c r="I109" s="129"/>
      <c r="J109" s="129"/>
    </row>
    <row r="110" spans="1:10" ht="12.75">
      <c r="A110" s="25" t="s">
        <v>22</v>
      </c>
      <c r="B110" s="24">
        <v>650</v>
      </c>
      <c r="C110" s="66">
        <v>4</v>
      </c>
      <c r="D110" s="67" t="s">
        <v>32</v>
      </c>
      <c r="E110" s="86" t="s">
        <v>112</v>
      </c>
      <c r="F110" s="58">
        <v>800</v>
      </c>
      <c r="G110" s="48"/>
      <c r="H110" s="126">
        <f>H111</f>
        <v>1483.5</v>
      </c>
      <c r="I110" s="129"/>
      <c r="J110" s="129"/>
    </row>
    <row r="111" spans="1:10" ht="69" customHeight="1">
      <c r="A111" s="25" t="s">
        <v>82</v>
      </c>
      <c r="B111" s="24">
        <v>650</v>
      </c>
      <c r="C111" s="66">
        <v>4</v>
      </c>
      <c r="D111" s="67" t="s">
        <v>32</v>
      </c>
      <c r="E111" s="86" t="s">
        <v>112</v>
      </c>
      <c r="F111" s="58">
        <v>810</v>
      </c>
      <c r="G111" s="48"/>
      <c r="H111" s="126">
        <v>1483.5</v>
      </c>
      <c r="I111" s="129"/>
      <c r="J111" s="129"/>
    </row>
    <row r="112" spans="1:10" ht="12.75">
      <c r="A112" s="27" t="s">
        <v>30</v>
      </c>
      <c r="B112" s="24">
        <v>650</v>
      </c>
      <c r="C112" s="68">
        <v>4</v>
      </c>
      <c r="D112" s="69">
        <v>9</v>
      </c>
      <c r="E112" s="16"/>
      <c r="F112" s="17"/>
      <c r="G112" s="18"/>
      <c r="H112" s="132">
        <f>H113</f>
        <v>9789.6</v>
      </c>
      <c r="I112" s="133"/>
      <c r="J112" s="133"/>
    </row>
    <row r="113" spans="1:10" ht="42" customHeight="1">
      <c r="A113" s="104" t="s">
        <v>132</v>
      </c>
      <c r="B113" s="24">
        <v>650</v>
      </c>
      <c r="C113" s="70" t="s">
        <v>28</v>
      </c>
      <c r="D113" s="70" t="s">
        <v>29</v>
      </c>
      <c r="E113" s="83" t="s">
        <v>120</v>
      </c>
      <c r="F113" s="17"/>
      <c r="G113" s="18"/>
      <c r="H113" s="132">
        <f>H114</f>
        <v>9789.6</v>
      </c>
      <c r="I113" s="133"/>
      <c r="J113" s="134"/>
    </row>
    <row r="114" spans="1:10" ht="39" customHeight="1">
      <c r="A114" s="85" t="s">
        <v>133</v>
      </c>
      <c r="B114" s="24">
        <v>650</v>
      </c>
      <c r="C114" s="70" t="s">
        <v>28</v>
      </c>
      <c r="D114" s="70" t="s">
        <v>29</v>
      </c>
      <c r="E114" s="82" t="s">
        <v>135</v>
      </c>
      <c r="F114" s="17"/>
      <c r="G114" s="18"/>
      <c r="H114" s="132">
        <f>H115+H118</f>
        <v>9789.6</v>
      </c>
      <c r="I114" s="133"/>
      <c r="J114" s="133"/>
    </row>
    <row r="115" spans="1:10" ht="39.75" customHeight="1">
      <c r="A115" s="87" t="s">
        <v>134</v>
      </c>
      <c r="B115" s="24">
        <v>650</v>
      </c>
      <c r="C115" s="70" t="s">
        <v>28</v>
      </c>
      <c r="D115" s="70" t="s">
        <v>29</v>
      </c>
      <c r="E115" s="83" t="s">
        <v>126</v>
      </c>
      <c r="F115" s="17"/>
      <c r="G115" s="18"/>
      <c r="H115" s="132">
        <f>H116</f>
        <v>3590</v>
      </c>
      <c r="I115" s="133"/>
      <c r="J115" s="133"/>
    </row>
    <row r="116" spans="1:10" ht="39" customHeight="1">
      <c r="A116" s="22" t="s">
        <v>76</v>
      </c>
      <c r="B116" s="24">
        <v>650</v>
      </c>
      <c r="C116" s="70" t="s">
        <v>28</v>
      </c>
      <c r="D116" s="70" t="s">
        <v>29</v>
      </c>
      <c r="E116" s="83" t="s">
        <v>126</v>
      </c>
      <c r="F116" s="82" t="s">
        <v>89</v>
      </c>
      <c r="G116" s="18"/>
      <c r="H116" s="132">
        <f>H117</f>
        <v>3590</v>
      </c>
      <c r="I116" s="133"/>
      <c r="J116" s="133"/>
    </row>
    <row r="117" spans="1:10" ht="36.75" customHeight="1">
      <c r="A117" s="22" t="s">
        <v>35</v>
      </c>
      <c r="B117" s="24">
        <v>650</v>
      </c>
      <c r="C117" s="70" t="s">
        <v>28</v>
      </c>
      <c r="D117" s="70" t="s">
        <v>29</v>
      </c>
      <c r="E117" s="83" t="s">
        <v>126</v>
      </c>
      <c r="F117" s="82" t="s">
        <v>90</v>
      </c>
      <c r="G117" s="18"/>
      <c r="H117" s="132">
        <v>3590</v>
      </c>
      <c r="I117" s="133"/>
      <c r="J117" s="133"/>
    </row>
    <row r="118" spans="1:10" ht="15" customHeight="1">
      <c r="A118" s="24" t="s">
        <v>58</v>
      </c>
      <c r="B118" s="24">
        <v>650</v>
      </c>
      <c r="C118" s="68">
        <v>4</v>
      </c>
      <c r="D118" s="69">
        <v>9</v>
      </c>
      <c r="E118" s="19" t="s">
        <v>121</v>
      </c>
      <c r="F118" s="17"/>
      <c r="G118" s="18"/>
      <c r="H118" s="132">
        <f>H119</f>
        <v>6199.6</v>
      </c>
      <c r="I118" s="133"/>
      <c r="J118" s="133"/>
    </row>
    <row r="119" spans="1:10" ht="37.5" customHeight="1">
      <c r="A119" s="25" t="s">
        <v>76</v>
      </c>
      <c r="B119" s="24">
        <v>650</v>
      </c>
      <c r="C119" s="68">
        <v>4</v>
      </c>
      <c r="D119" s="69">
        <v>9</v>
      </c>
      <c r="E119" s="19" t="s">
        <v>121</v>
      </c>
      <c r="F119" s="17">
        <v>200</v>
      </c>
      <c r="G119" s="18"/>
      <c r="H119" s="132">
        <f>H120</f>
        <v>6199.6</v>
      </c>
      <c r="I119" s="133"/>
      <c r="J119" s="133"/>
    </row>
    <row r="120" spans="1:10" ht="42" customHeight="1">
      <c r="A120" s="22" t="s">
        <v>35</v>
      </c>
      <c r="B120" s="24">
        <v>650</v>
      </c>
      <c r="C120" s="68">
        <v>4</v>
      </c>
      <c r="D120" s="69">
        <v>9</v>
      </c>
      <c r="E120" s="19" t="s">
        <v>121</v>
      </c>
      <c r="F120" s="17">
        <v>240</v>
      </c>
      <c r="G120" s="18"/>
      <c r="H120" s="132">
        <v>6199.6</v>
      </c>
      <c r="I120" s="133"/>
      <c r="J120" s="133"/>
    </row>
    <row r="121" spans="1:10" ht="12.75">
      <c r="A121" s="25" t="s">
        <v>15</v>
      </c>
      <c r="B121" s="24">
        <v>650</v>
      </c>
      <c r="C121" s="68">
        <v>4</v>
      </c>
      <c r="D121" s="69">
        <v>10</v>
      </c>
      <c r="E121" s="16"/>
      <c r="F121" s="17"/>
      <c r="G121" s="18">
        <f>G122</f>
        <v>0</v>
      </c>
      <c r="H121" s="132">
        <f>H122</f>
        <v>400</v>
      </c>
      <c r="I121" s="133"/>
      <c r="J121" s="134"/>
    </row>
    <row r="122" spans="1:10" ht="25.5">
      <c r="A122" s="28" t="s">
        <v>40</v>
      </c>
      <c r="B122" s="24">
        <v>650</v>
      </c>
      <c r="C122" s="71">
        <v>4</v>
      </c>
      <c r="D122" s="72">
        <v>10</v>
      </c>
      <c r="E122" s="16" t="s">
        <v>42</v>
      </c>
      <c r="F122" s="17"/>
      <c r="G122" s="18">
        <f>G123</f>
        <v>0</v>
      </c>
      <c r="H122" s="132">
        <f>H123</f>
        <v>400</v>
      </c>
      <c r="I122" s="133"/>
      <c r="J122" s="134"/>
    </row>
    <row r="123" spans="1:10" ht="36" customHeight="1">
      <c r="A123" s="25" t="s">
        <v>87</v>
      </c>
      <c r="B123" s="24">
        <v>650</v>
      </c>
      <c r="C123" s="68">
        <v>4</v>
      </c>
      <c r="D123" s="69">
        <v>10</v>
      </c>
      <c r="E123" s="16" t="s">
        <v>43</v>
      </c>
      <c r="F123" s="17"/>
      <c r="G123" s="18">
        <f>G125</f>
        <v>0</v>
      </c>
      <c r="H123" s="132">
        <f>H124</f>
        <v>400</v>
      </c>
      <c r="I123" s="133"/>
      <c r="J123" s="134"/>
    </row>
    <row r="124" spans="1:10" ht="26.25" customHeight="1">
      <c r="A124" s="99" t="s">
        <v>110</v>
      </c>
      <c r="B124" s="24">
        <v>650</v>
      </c>
      <c r="C124" s="68">
        <v>4</v>
      </c>
      <c r="D124" s="69">
        <v>10</v>
      </c>
      <c r="E124" s="16" t="s">
        <v>51</v>
      </c>
      <c r="F124" s="17"/>
      <c r="G124" s="18"/>
      <c r="H124" s="132">
        <f>H125</f>
        <v>400</v>
      </c>
      <c r="I124" s="133"/>
      <c r="J124" s="134"/>
    </row>
    <row r="125" spans="1:10" ht="41.25" customHeight="1">
      <c r="A125" s="25" t="s">
        <v>76</v>
      </c>
      <c r="B125" s="24">
        <v>650</v>
      </c>
      <c r="C125" s="68">
        <v>4</v>
      </c>
      <c r="D125" s="69">
        <v>10</v>
      </c>
      <c r="E125" s="16" t="s">
        <v>51</v>
      </c>
      <c r="F125" s="17">
        <v>200</v>
      </c>
      <c r="G125" s="18"/>
      <c r="H125" s="132">
        <f>H126</f>
        <v>400</v>
      </c>
      <c r="I125" s="133"/>
      <c r="J125" s="134"/>
    </row>
    <row r="126" spans="1:10" ht="38.25" customHeight="1">
      <c r="A126" s="25" t="s">
        <v>35</v>
      </c>
      <c r="B126" s="24">
        <v>650</v>
      </c>
      <c r="C126" s="44">
        <v>4</v>
      </c>
      <c r="D126" s="45">
        <v>10</v>
      </c>
      <c r="E126" s="46" t="s">
        <v>51</v>
      </c>
      <c r="F126" s="47">
        <v>240</v>
      </c>
      <c r="G126" s="48"/>
      <c r="H126" s="126">
        <v>400</v>
      </c>
      <c r="I126" s="129"/>
      <c r="J126" s="128"/>
    </row>
    <row r="127" spans="1:10" ht="12" customHeight="1">
      <c r="A127" s="23" t="s">
        <v>12</v>
      </c>
      <c r="B127" s="75">
        <v>650</v>
      </c>
      <c r="C127" s="73">
        <v>5</v>
      </c>
      <c r="D127" s="74">
        <v>0</v>
      </c>
      <c r="E127" s="37"/>
      <c r="F127" s="37"/>
      <c r="G127" s="38" t="e">
        <f>G128+#REF!+#REF!</f>
        <v>#REF!</v>
      </c>
      <c r="H127" s="130">
        <f>H128+H149+H143</f>
        <v>8858.4</v>
      </c>
      <c r="I127" s="131"/>
      <c r="J127" s="131"/>
    </row>
    <row r="128" spans="1:10" ht="12.75">
      <c r="A128" s="25" t="s">
        <v>11</v>
      </c>
      <c r="B128" s="24">
        <v>650</v>
      </c>
      <c r="C128" s="44">
        <v>5</v>
      </c>
      <c r="D128" s="45">
        <v>1</v>
      </c>
      <c r="E128" s="47"/>
      <c r="F128" s="47"/>
      <c r="G128" s="48" t="e">
        <f>#REF!+#REF!</f>
        <v>#REF!</v>
      </c>
      <c r="H128" s="126">
        <f>H129</f>
        <v>1188.3</v>
      </c>
      <c r="I128" s="129"/>
      <c r="J128" s="129"/>
    </row>
    <row r="129" spans="1:10" ht="25.5">
      <c r="A129" s="81" t="s">
        <v>40</v>
      </c>
      <c r="B129" s="24">
        <v>650</v>
      </c>
      <c r="C129" s="44">
        <v>5</v>
      </c>
      <c r="D129" s="45">
        <v>1</v>
      </c>
      <c r="E129" s="47" t="s">
        <v>42</v>
      </c>
      <c r="F129" s="47"/>
      <c r="G129" s="48"/>
      <c r="H129" s="126">
        <f>H130</f>
        <v>1188.3</v>
      </c>
      <c r="I129" s="129"/>
      <c r="J129" s="129"/>
    </row>
    <row r="130" spans="1:10" ht="38.25">
      <c r="A130" s="32" t="s">
        <v>105</v>
      </c>
      <c r="B130" s="24">
        <v>650</v>
      </c>
      <c r="C130" s="44">
        <v>5</v>
      </c>
      <c r="D130" s="45">
        <v>1</v>
      </c>
      <c r="E130" s="47" t="s">
        <v>45</v>
      </c>
      <c r="F130" s="47"/>
      <c r="G130" s="48"/>
      <c r="H130" s="126">
        <f>H131+H140</f>
        <v>1188.3</v>
      </c>
      <c r="I130" s="129"/>
      <c r="J130" s="129"/>
    </row>
    <row r="131" spans="1:11" ht="27" customHeight="1">
      <c r="A131" s="85" t="s">
        <v>104</v>
      </c>
      <c r="B131" s="24">
        <v>650</v>
      </c>
      <c r="C131" s="44">
        <v>5</v>
      </c>
      <c r="D131" s="45">
        <v>1</v>
      </c>
      <c r="E131" s="19" t="s">
        <v>98</v>
      </c>
      <c r="F131" s="47"/>
      <c r="G131" s="48"/>
      <c r="H131" s="126">
        <f>H132</f>
        <v>1094</v>
      </c>
      <c r="I131" s="128"/>
      <c r="J131" s="128"/>
      <c r="K131" s="9"/>
    </row>
    <row r="132" spans="1:11" ht="39" customHeight="1">
      <c r="A132" s="22" t="s">
        <v>76</v>
      </c>
      <c r="B132" s="24">
        <v>650</v>
      </c>
      <c r="C132" s="44">
        <v>5</v>
      </c>
      <c r="D132" s="45">
        <v>1</v>
      </c>
      <c r="E132" s="19" t="s">
        <v>98</v>
      </c>
      <c r="F132" s="47">
        <v>200</v>
      </c>
      <c r="G132" s="48"/>
      <c r="H132" s="126">
        <f>H133</f>
        <v>1094</v>
      </c>
      <c r="I132" s="128"/>
      <c r="J132" s="128"/>
      <c r="K132" s="9"/>
    </row>
    <row r="133" spans="1:11" ht="42.75" customHeight="1">
      <c r="A133" s="22" t="s">
        <v>35</v>
      </c>
      <c r="B133" s="24">
        <v>650</v>
      </c>
      <c r="C133" s="44">
        <v>5</v>
      </c>
      <c r="D133" s="45">
        <v>1</v>
      </c>
      <c r="E133" s="19" t="s">
        <v>98</v>
      </c>
      <c r="F133" s="47">
        <v>240</v>
      </c>
      <c r="G133" s="48"/>
      <c r="H133" s="126">
        <v>1094</v>
      </c>
      <c r="I133" s="128"/>
      <c r="J133" s="128"/>
      <c r="K133" s="9"/>
    </row>
    <row r="134" spans="1:10" ht="38.25" customHeight="1" hidden="1">
      <c r="A134" s="29" t="s">
        <v>35</v>
      </c>
      <c r="B134" s="24">
        <v>650</v>
      </c>
      <c r="C134" s="44">
        <v>5</v>
      </c>
      <c r="D134" s="45">
        <v>2</v>
      </c>
      <c r="E134" s="59" t="s">
        <v>88</v>
      </c>
      <c r="F134" s="47"/>
      <c r="G134" s="48"/>
      <c r="H134" s="129">
        <f>H135</f>
        <v>0</v>
      </c>
      <c r="I134" s="128"/>
      <c r="J134" s="128"/>
    </row>
    <row r="135" spans="1:10" ht="12.75" hidden="1">
      <c r="A135" s="25" t="s">
        <v>22</v>
      </c>
      <c r="B135" s="24">
        <v>650</v>
      </c>
      <c r="C135" s="44">
        <v>5</v>
      </c>
      <c r="D135" s="45">
        <v>2</v>
      </c>
      <c r="E135" s="47">
        <v>4062141</v>
      </c>
      <c r="F135" s="47">
        <v>800</v>
      </c>
      <c r="G135" s="48"/>
      <c r="H135" s="129">
        <f aca="true" t="shared" si="4" ref="H135:I138">H136</f>
        <v>0</v>
      </c>
      <c r="I135" s="129"/>
      <c r="J135" s="128"/>
    </row>
    <row r="136" spans="1:10" ht="51" customHeight="1" hidden="1">
      <c r="A136" s="25" t="s">
        <v>31</v>
      </c>
      <c r="B136" s="24">
        <v>650</v>
      </c>
      <c r="C136" s="44">
        <v>5</v>
      </c>
      <c r="D136" s="45">
        <v>2</v>
      </c>
      <c r="E136" s="47">
        <v>4062141</v>
      </c>
      <c r="F136" s="47">
        <v>810</v>
      </c>
      <c r="G136" s="48"/>
      <c r="H136" s="129"/>
      <c r="I136" s="129"/>
      <c r="J136" s="128"/>
    </row>
    <row r="137" spans="1:10" ht="25.5" hidden="1">
      <c r="A137" s="25" t="s">
        <v>20</v>
      </c>
      <c r="B137" s="24">
        <v>650</v>
      </c>
      <c r="C137" s="44">
        <v>5</v>
      </c>
      <c r="D137" s="45">
        <v>2</v>
      </c>
      <c r="E137" s="47">
        <v>5222100</v>
      </c>
      <c r="F137" s="47">
        <v>200</v>
      </c>
      <c r="G137" s="48"/>
      <c r="H137" s="129">
        <f t="shared" si="4"/>
        <v>0</v>
      </c>
      <c r="I137" s="129">
        <f t="shared" si="4"/>
        <v>0</v>
      </c>
      <c r="J137" s="128"/>
    </row>
    <row r="138" spans="1:10" ht="25.5" hidden="1">
      <c r="A138" s="25" t="s">
        <v>21</v>
      </c>
      <c r="B138" s="24">
        <v>650</v>
      </c>
      <c r="C138" s="44">
        <v>5</v>
      </c>
      <c r="D138" s="45">
        <v>2</v>
      </c>
      <c r="E138" s="47">
        <v>5222100</v>
      </c>
      <c r="F138" s="47">
        <v>240</v>
      </c>
      <c r="G138" s="48"/>
      <c r="H138" s="129">
        <f t="shared" si="4"/>
        <v>0</v>
      </c>
      <c r="I138" s="129">
        <f t="shared" si="4"/>
        <v>0</v>
      </c>
      <c r="J138" s="128"/>
    </row>
    <row r="139" spans="1:10" ht="38.25" hidden="1">
      <c r="A139" s="25" t="s">
        <v>27</v>
      </c>
      <c r="B139" s="24">
        <v>650</v>
      </c>
      <c r="C139" s="44">
        <v>5</v>
      </c>
      <c r="D139" s="45">
        <v>2</v>
      </c>
      <c r="E139" s="47">
        <v>5222100</v>
      </c>
      <c r="F139" s="47">
        <v>243</v>
      </c>
      <c r="G139" s="48"/>
      <c r="H139" s="129"/>
      <c r="I139" s="128"/>
      <c r="J139" s="128"/>
    </row>
    <row r="140" spans="1:10" ht="25.5">
      <c r="A140" s="85" t="s">
        <v>83</v>
      </c>
      <c r="B140" s="24">
        <v>650</v>
      </c>
      <c r="C140" s="44">
        <v>5</v>
      </c>
      <c r="D140" s="45">
        <v>1</v>
      </c>
      <c r="E140" s="19" t="s">
        <v>53</v>
      </c>
      <c r="F140" s="47"/>
      <c r="G140" s="48"/>
      <c r="H140" s="126">
        <f>H141</f>
        <v>94.3</v>
      </c>
      <c r="I140" s="128"/>
      <c r="J140" s="128"/>
    </row>
    <row r="141" spans="1:10" ht="38.25">
      <c r="A141" s="22" t="s">
        <v>76</v>
      </c>
      <c r="B141" s="24">
        <v>650</v>
      </c>
      <c r="C141" s="44">
        <v>5</v>
      </c>
      <c r="D141" s="45">
        <v>1</v>
      </c>
      <c r="E141" s="19" t="s">
        <v>53</v>
      </c>
      <c r="F141" s="47">
        <v>200</v>
      </c>
      <c r="G141" s="48"/>
      <c r="H141" s="126">
        <f>H142</f>
        <v>94.3</v>
      </c>
      <c r="I141" s="128"/>
      <c r="J141" s="128"/>
    </row>
    <row r="142" spans="1:10" ht="38.25">
      <c r="A142" s="22" t="s">
        <v>35</v>
      </c>
      <c r="B142" s="24">
        <v>650</v>
      </c>
      <c r="C142" s="44">
        <v>5</v>
      </c>
      <c r="D142" s="45">
        <v>1</v>
      </c>
      <c r="E142" s="19" t="s">
        <v>53</v>
      </c>
      <c r="F142" s="47">
        <v>240</v>
      </c>
      <c r="G142" s="48"/>
      <c r="H142" s="126">
        <v>94.3</v>
      </c>
      <c r="I142" s="128"/>
      <c r="J142" s="128"/>
    </row>
    <row r="143" spans="1:10" ht="12.75">
      <c r="A143" s="25" t="s">
        <v>91</v>
      </c>
      <c r="B143" s="24">
        <v>650</v>
      </c>
      <c r="C143" s="44">
        <v>5</v>
      </c>
      <c r="D143" s="45">
        <v>2</v>
      </c>
      <c r="E143" s="47"/>
      <c r="F143" s="47"/>
      <c r="G143" s="48"/>
      <c r="H143" s="126">
        <f>H144</f>
        <v>100</v>
      </c>
      <c r="I143" s="128"/>
      <c r="J143" s="128"/>
    </row>
    <row r="144" spans="1:10" ht="25.5">
      <c r="A144" s="103" t="s">
        <v>40</v>
      </c>
      <c r="B144" s="24">
        <v>650</v>
      </c>
      <c r="C144" s="44">
        <v>5</v>
      </c>
      <c r="D144" s="45">
        <v>2</v>
      </c>
      <c r="E144" s="47" t="s">
        <v>42</v>
      </c>
      <c r="F144" s="47"/>
      <c r="G144" s="48"/>
      <c r="H144" s="126">
        <f>H145</f>
        <v>100</v>
      </c>
      <c r="I144" s="128"/>
      <c r="J144" s="128"/>
    </row>
    <row r="145" spans="1:10" ht="38.25">
      <c r="A145" s="32" t="s">
        <v>105</v>
      </c>
      <c r="B145" s="24">
        <v>650</v>
      </c>
      <c r="C145" s="44">
        <v>5</v>
      </c>
      <c r="D145" s="45">
        <v>2</v>
      </c>
      <c r="E145" s="47" t="s">
        <v>45</v>
      </c>
      <c r="F145" s="47"/>
      <c r="G145" s="48"/>
      <c r="H145" s="126">
        <f>H146</f>
        <v>100</v>
      </c>
      <c r="I145" s="128"/>
      <c r="J145" s="128"/>
    </row>
    <row r="146" spans="1:10" ht="38.25">
      <c r="A146" s="25" t="s">
        <v>139</v>
      </c>
      <c r="B146" s="24">
        <v>650</v>
      </c>
      <c r="C146" s="44">
        <v>5</v>
      </c>
      <c r="D146" s="45">
        <v>2</v>
      </c>
      <c r="E146" s="47" t="s">
        <v>97</v>
      </c>
      <c r="F146" s="47"/>
      <c r="G146" s="48"/>
      <c r="H146" s="126">
        <f>H147</f>
        <v>100</v>
      </c>
      <c r="I146" s="128"/>
      <c r="J146" s="128"/>
    </row>
    <row r="147" spans="1:10" ht="38.25">
      <c r="A147" s="25" t="s">
        <v>76</v>
      </c>
      <c r="B147" s="24">
        <v>650</v>
      </c>
      <c r="C147" s="44">
        <v>5</v>
      </c>
      <c r="D147" s="45">
        <v>2</v>
      </c>
      <c r="E147" s="47" t="s">
        <v>97</v>
      </c>
      <c r="F147" s="47">
        <v>200</v>
      </c>
      <c r="G147" s="48"/>
      <c r="H147" s="126">
        <f>H148</f>
        <v>100</v>
      </c>
      <c r="I147" s="128"/>
      <c r="J147" s="128"/>
    </row>
    <row r="148" spans="1:10" ht="38.25">
      <c r="A148" s="25" t="s">
        <v>35</v>
      </c>
      <c r="B148" s="24">
        <v>650</v>
      </c>
      <c r="C148" s="44">
        <v>5</v>
      </c>
      <c r="D148" s="45">
        <v>2</v>
      </c>
      <c r="E148" s="47" t="s">
        <v>97</v>
      </c>
      <c r="F148" s="47">
        <v>240</v>
      </c>
      <c r="G148" s="48"/>
      <c r="H148" s="126">
        <v>100</v>
      </c>
      <c r="I148" s="128"/>
      <c r="J148" s="128"/>
    </row>
    <row r="149" spans="1:10" ht="12.75">
      <c r="A149" s="25" t="s">
        <v>10</v>
      </c>
      <c r="B149" s="24">
        <v>650</v>
      </c>
      <c r="C149" s="44">
        <v>5</v>
      </c>
      <c r="D149" s="45">
        <v>3</v>
      </c>
      <c r="E149" s="47"/>
      <c r="F149" s="47"/>
      <c r="G149" s="48"/>
      <c r="H149" s="126">
        <f>H151</f>
        <v>7570.1</v>
      </c>
      <c r="I149" s="126"/>
      <c r="J149" s="128"/>
    </row>
    <row r="150" spans="1:10" ht="25.5">
      <c r="A150" s="28" t="s">
        <v>40</v>
      </c>
      <c r="B150" s="24">
        <v>650</v>
      </c>
      <c r="C150" s="44">
        <v>5</v>
      </c>
      <c r="D150" s="45">
        <v>3</v>
      </c>
      <c r="E150" s="47" t="s">
        <v>42</v>
      </c>
      <c r="F150" s="61"/>
      <c r="G150" s="48"/>
      <c r="H150" s="126">
        <f>H151</f>
        <v>7570.1</v>
      </c>
      <c r="I150" s="126"/>
      <c r="J150" s="128"/>
    </row>
    <row r="151" spans="1:10" ht="43.5" customHeight="1">
      <c r="A151" s="25" t="s">
        <v>99</v>
      </c>
      <c r="B151" s="24">
        <v>650</v>
      </c>
      <c r="C151" s="44">
        <v>5</v>
      </c>
      <c r="D151" s="45">
        <v>3</v>
      </c>
      <c r="E151" s="54" t="s">
        <v>45</v>
      </c>
      <c r="F151" s="47"/>
      <c r="G151" s="48" t="e">
        <f>#REF!+#REF!+#REF!+#REF!</f>
        <v>#REF!</v>
      </c>
      <c r="H151" s="126">
        <f>H155+H152</f>
        <v>7570.1</v>
      </c>
      <c r="I151" s="126"/>
      <c r="J151" s="128"/>
    </row>
    <row r="152" spans="1:10" ht="33" customHeight="1">
      <c r="A152" s="31" t="s">
        <v>154</v>
      </c>
      <c r="B152" s="24">
        <v>650</v>
      </c>
      <c r="C152" s="107">
        <v>5</v>
      </c>
      <c r="D152" s="107">
        <v>3</v>
      </c>
      <c r="E152" s="108" t="s">
        <v>155</v>
      </c>
      <c r="F152" s="47"/>
      <c r="G152" s="48"/>
      <c r="H152" s="126">
        <f>H153</f>
        <v>480</v>
      </c>
      <c r="I152" s="126"/>
      <c r="J152" s="128"/>
    </row>
    <row r="153" spans="1:10" ht="43.5" customHeight="1">
      <c r="A153" s="31" t="s">
        <v>76</v>
      </c>
      <c r="B153" s="24">
        <v>650</v>
      </c>
      <c r="C153" s="107">
        <v>5</v>
      </c>
      <c r="D153" s="107">
        <v>3</v>
      </c>
      <c r="E153" s="108" t="s">
        <v>155</v>
      </c>
      <c r="F153" s="47">
        <v>200</v>
      </c>
      <c r="G153" s="48"/>
      <c r="H153" s="126">
        <f>H154</f>
        <v>480</v>
      </c>
      <c r="I153" s="126"/>
      <c r="J153" s="128"/>
    </row>
    <row r="154" spans="1:10" ht="43.5" customHeight="1">
      <c r="A154" s="31" t="s">
        <v>35</v>
      </c>
      <c r="B154" s="24">
        <v>650</v>
      </c>
      <c r="C154" s="44">
        <v>5</v>
      </c>
      <c r="D154" s="106">
        <v>3</v>
      </c>
      <c r="E154" s="108" t="s">
        <v>155</v>
      </c>
      <c r="F154" s="47">
        <v>240</v>
      </c>
      <c r="G154" s="48"/>
      <c r="H154" s="126">
        <v>480</v>
      </c>
      <c r="I154" s="126"/>
      <c r="J154" s="128"/>
    </row>
    <row r="155" spans="1:10" ht="12.75">
      <c r="A155" s="31" t="s">
        <v>83</v>
      </c>
      <c r="B155" s="24">
        <v>650</v>
      </c>
      <c r="C155" s="44">
        <v>5</v>
      </c>
      <c r="D155" s="45">
        <v>3</v>
      </c>
      <c r="E155" s="36" t="s">
        <v>53</v>
      </c>
      <c r="F155" s="47"/>
      <c r="G155" s="48"/>
      <c r="H155" s="126">
        <f>H156</f>
        <v>7090.1</v>
      </c>
      <c r="I155" s="126"/>
      <c r="J155" s="128"/>
    </row>
    <row r="156" spans="1:10" ht="38.25">
      <c r="A156" s="25" t="s">
        <v>76</v>
      </c>
      <c r="B156" s="24">
        <v>650</v>
      </c>
      <c r="C156" s="44">
        <v>5</v>
      </c>
      <c r="D156" s="45">
        <v>3</v>
      </c>
      <c r="E156" s="47" t="s">
        <v>53</v>
      </c>
      <c r="F156" s="47">
        <v>200</v>
      </c>
      <c r="G156" s="48">
        <v>0</v>
      </c>
      <c r="H156" s="126">
        <f>H157</f>
        <v>7090.1</v>
      </c>
      <c r="I156" s="126"/>
      <c r="J156" s="128"/>
    </row>
    <row r="157" spans="1:10" ht="38.25">
      <c r="A157" s="25" t="s">
        <v>35</v>
      </c>
      <c r="B157" s="24">
        <v>650</v>
      </c>
      <c r="C157" s="44">
        <v>5</v>
      </c>
      <c r="D157" s="45">
        <v>3</v>
      </c>
      <c r="E157" s="47" t="s">
        <v>53</v>
      </c>
      <c r="F157" s="47">
        <v>240</v>
      </c>
      <c r="G157" s="48"/>
      <c r="H157" s="126">
        <v>7090.1</v>
      </c>
      <c r="I157" s="126"/>
      <c r="J157" s="128"/>
    </row>
    <row r="158" spans="1:10" ht="12.75">
      <c r="A158" s="118" t="s">
        <v>148</v>
      </c>
      <c r="B158" s="75">
        <v>650</v>
      </c>
      <c r="C158" s="119">
        <v>6</v>
      </c>
      <c r="D158" s="119">
        <v>0</v>
      </c>
      <c r="E158" s="120" t="s">
        <v>63</v>
      </c>
      <c r="F158" s="121"/>
      <c r="G158" s="38"/>
      <c r="H158" s="130">
        <f aca="true" t="shared" si="5" ref="H158:H163">H159</f>
        <v>770</v>
      </c>
      <c r="I158" s="126"/>
      <c r="J158" s="128"/>
    </row>
    <row r="159" spans="1:10" ht="25.5">
      <c r="A159" s="112" t="s">
        <v>149</v>
      </c>
      <c r="B159" s="24">
        <v>650</v>
      </c>
      <c r="C159" s="113">
        <v>6</v>
      </c>
      <c r="D159" s="113">
        <v>5</v>
      </c>
      <c r="E159" s="114" t="s">
        <v>63</v>
      </c>
      <c r="F159" s="115"/>
      <c r="G159" s="48"/>
      <c r="H159" s="126">
        <f t="shared" si="5"/>
        <v>770</v>
      </c>
      <c r="I159" s="126"/>
      <c r="J159" s="128"/>
    </row>
    <row r="160" spans="1:10" ht="25.5">
      <c r="A160" s="112" t="s">
        <v>156</v>
      </c>
      <c r="B160" s="24">
        <v>650</v>
      </c>
      <c r="C160" s="113">
        <v>6</v>
      </c>
      <c r="D160" s="113">
        <v>5</v>
      </c>
      <c r="E160" s="114" t="s">
        <v>42</v>
      </c>
      <c r="F160" s="115"/>
      <c r="G160" s="48"/>
      <c r="H160" s="126">
        <f t="shared" si="5"/>
        <v>770</v>
      </c>
      <c r="I160" s="126"/>
      <c r="J160" s="128"/>
    </row>
    <row r="161" spans="1:10" ht="25.5">
      <c r="A161" s="112" t="s">
        <v>157</v>
      </c>
      <c r="B161" s="24">
        <v>650</v>
      </c>
      <c r="C161" s="113">
        <v>6</v>
      </c>
      <c r="D161" s="113">
        <v>5</v>
      </c>
      <c r="E161" s="114" t="s">
        <v>45</v>
      </c>
      <c r="F161" s="115"/>
      <c r="G161" s="48"/>
      <c r="H161" s="126">
        <f t="shared" si="5"/>
        <v>770</v>
      </c>
      <c r="I161" s="126"/>
      <c r="J161" s="128"/>
    </row>
    <row r="162" spans="1:10" ht="38.25">
      <c r="A162" s="112" t="s">
        <v>153</v>
      </c>
      <c r="B162" s="24">
        <v>650</v>
      </c>
      <c r="C162" s="113">
        <v>6</v>
      </c>
      <c r="D162" s="113">
        <v>5</v>
      </c>
      <c r="E162" s="114" t="s">
        <v>160</v>
      </c>
      <c r="F162" s="115"/>
      <c r="G162" s="48"/>
      <c r="H162" s="126">
        <f t="shared" si="5"/>
        <v>770</v>
      </c>
      <c r="I162" s="126"/>
      <c r="J162" s="128"/>
    </row>
    <row r="163" spans="1:10" ht="38.25">
      <c r="A163" s="31" t="s">
        <v>76</v>
      </c>
      <c r="B163" s="24">
        <v>650</v>
      </c>
      <c r="C163" s="116">
        <v>6</v>
      </c>
      <c r="D163" s="117">
        <v>5</v>
      </c>
      <c r="E163" s="114" t="s">
        <v>160</v>
      </c>
      <c r="F163" s="115">
        <v>200</v>
      </c>
      <c r="G163" s="48"/>
      <c r="H163" s="126">
        <f t="shared" si="5"/>
        <v>770</v>
      </c>
      <c r="I163" s="126"/>
      <c r="J163" s="128"/>
    </row>
    <row r="164" spans="1:10" ht="38.25">
      <c r="A164" s="31" t="s">
        <v>35</v>
      </c>
      <c r="B164" s="24">
        <v>650</v>
      </c>
      <c r="C164" s="116">
        <v>6</v>
      </c>
      <c r="D164" s="117">
        <v>5</v>
      </c>
      <c r="E164" s="114" t="s">
        <v>160</v>
      </c>
      <c r="F164" s="115">
        <v>240</v>
      </c>
      <c r="G164" s="48"/>
      <c r="H164" s="126">
        <v>770</v>
      </c>
      <c r="I164" s="126"/>
      <c r="J164" s="128"/>
    </row>
    <row r="165" spans="1:10" ht="15.75" customHeight="1">
      <c r="A165" s="23" t="s">
        <v>85</v>
      </c>
      <c r="B165" s="75">
        <v>650</v>
      </c>
      <c r="C165" s="73">
        <v>8</v>
      </c>
      <c r="D165" s="74">
        <v>0</v>
      </c>
      <c r="E165" s="93"/>
      <c r="F165" s="37"/>
      <c r="G165" s="38" t="e">
        <f>G166</f>
        <v>#REF!</v>
      </c>
      <c r="H165" s="130">
        <f>H166+H172</f>
        <v>9560</v>
      </c>
      <c r="I165" s="131"/>
      <c r="J165" s="131"/>
    </row>
    <row r="166" spans="1:10" ht="12.75">
      <c r="A166" s="25" t="s">
        <v>7</v>
      </c>
      <c r="B166" s="24">
        <v>650</v>
      </c>
      <c r="C166" s="44">
        <v>8</v>
      </c>
      <c r="D166" s="45">
        <v>1</v>
      </c>
      <c r="E166" s="46"/>
      <c r="F166" s="47"/>
      <c r="G166" s="48" t="e">
        <f>G168+#REF!+G180</f>
        <v>#REF!</v>
      </c>
      <c r="H166" s="126">
        <f>H167</f>
        <v>8988.5</v>
      </c>
      <c r="I166" s="129"/>
      <c r="J166" s="129"/>
    </row>
    <row r="167" spans="1:10" ht="15" customHeight="1">
      <c r="A167" s="28" t="s">
        <v>40</v>
      </c>
      <c r="B167" s="24">
        <v>650</v>
      </c>
      <c r="C167" s="44">
        <v>8</v>
      </c>
      <c r="D167" s="45">
        <v>1</v>
      </c>
      <c r="E167" s="47" t="s">
        <v>42</v>
      </c>
      <c r="F167" s="47"/>
      <c r="G167" s="48"/>
      <c r="H167" s="126">
        <f>H168</f>
        <v>8988.5</v>
      </c>
      <c r="I167" s="129"/>
      <c r="J167" s="129"/>
    </row>
    <row r="168" spans="1:10" ht="38.25">
      <c r="A168" s="25" t="s">
        <v>106</v>
      </c>
      <c r="B168" s="24">
        <v>650</v>
      </c>
      <c r="C168" s="44">
        <v>8</v>
      </c>
      <c r="D168" s="45">
        <v>1</v>
      </c>
      <c r="E168" s="54" t="s">
        <v>46</v>
      </c>
      <c r="F168" s="47"/>
      <c r="G168" s="48" t="e">
        <f>G169</f>
        <v>#REF!</v>
      </c>
      <c r="H168" s="126">
        <f>H169</f>
        <v>8988.5</v>
      </c>
      <c r="I168" s="129"/>
      <c r="J168" s="129"/>
    </row>
    <row r="169" spans="1:11" ht="27" customHeight="1">
      <c r="A169" s="25" t="s">
        <v>109</v>
      </c>
      <c r="B169" s="24">
        <v>650</v>
      </c>
      <c r="C169" s="44">
        <v>8</v>
      </c>
      <c r="D169" s="45">
        <v>1</v>
      </c>
      <c r="E169" s="46" t="s">
        <v>54</v>
      </c>
      <c r="F169" s="37"/>
      <c r="G169" s="48" t="e">
        <f>#REF!+#REF!</f>
        <v>#REF!</v>
      </c>
      <c r="H169" s="126">
        <f>H170</f>
        <v>8988.5</v>
      </c>
      <c r="I169" s="129"/>
      <c r="J169" s="128"/>
      <c r="K169" s="8"/>
    </row>
    <row r="170" spans="1:10" ht="38.25">
      <c r="A170" s="28" t="s">
        <v>77</v>
      </c>
      <c r="B170" s="24">
        <v>650</v>
      </c>
      <c r="C170" s="44">
        <v>8</v>
      </c>
      <c r="D170" s="45">
        <v>1</v>
      </c>
      <c r="E170" s="46" t="s">
        <v>54</v>
      </c>
      <c r="F170" s="47">
        <v>600</v>
      </c>
      <c r="G170" s="48"/>
      <c r="H170" s="126">
        <f>H171</f>
        <v>8988.5</v>
      </c>
      <c r="I170" s="129"/>
      <c r="J170" s="128"/>
    </row>
    <row r="171" spans="1:10" ht="15" customHeight="1">
      <c r="A171" s="32" t="s">
        <v>65</v>
      </c>
      <c r="B171" s="24">
        <v>650</v>
      </c>
      <c r="C171" s="44">
        <v>8</v>
      </c>
      <c r="D171" s="45">
        <v>1</v>
      </c>
      <c r="E171" s="46" t="s">
        <v>54</v>
      </c>
      <c r="F171" s="47">
        <v>610</v>
      </c>
      <c r="G171" s="48"/>
      <c r="H171" s="126">
        <v>8988.5</v>
      </c>
      <c r="I171" s="129"/>
      <c r="J171" s="128"/>
    </row>
    <row r="172" spans="1:10" ht="24.75" customHeight="1">
      <c r="A172" s="32" t="s">
        <v>117</v>
      </c>
      <c r="B172" s="24">
        <v>650</v>
      </c>
      <c r="C172" s="44">
        <v>8</v>
      </c>
      <c r="D172" s="45">
        <v>4</v>
      </c>
      <c r="E172" s="46"/>
      <c r="F172" s="47"/>
      <c r="G172" s="48"/>
      <c r="H172" s="126">
        <f>H173</f>
        <v>571.5</v>
      </c>
      <c r="I172" s="129"/>
      <c r="J172" s="128"/>
    </row>
    <row r="173" spans="1:10" ht="21" customHeight="1">
      <c r="A173" s="28" t="s">
        <v>40</v>
      </c>
      <c r="B173" s="24">
        <v>650</v>
      </c>
      <c r="C173" s="44">
        <v>8</v>
      </c>
      <c r="D173" s="45">
        <v>4</v>
      </c>
      <c r="E173" s="46" t="s">
        <v>42</v>
      </c>
      <c r="F173" s="47"/>
      <c r="G173" s="48"/>
      <c r="H173" s="126">
        <f>H174</f>
        <v>571.5</v>
      </c>
      <c r="I173" s="129"/>
      <c r="J173" s="128"/>
    </row>
    <row r="174" spans="1:10" ht="39" customHeight="1">
      <c r="A174" s="25" t="s">
        <v>106</v>
      </c>
      <c r="B174" s="24">
        <v>650</v>
      </c>
      <c r="C174" s="44">
        <v>8</v>
      </c>
      <c r="D174" s="45">
        <v>4</v>
      </c>
      <c r="E174" s="54" t="s">
        <v>46</v>
      </c>
      <c r="F174" s="47"/>
      <c r="G174" s="48">
        <f>G180</f>
        <v>0</v>
      </c>
      <c r="H174" s="126">
        <f>H175+H180</f>
        <v>571.5</v>
      </c>
      <c r="I174" s="129"/>
      <c r="J174" s="128"/>
    </row>
    <row r="175" spans="1:10" ht="27" customHeight="1">
      <c r="A175" s="25" t="s">
        <v>136</v>
      </c>
      <c r="B175" s="24">
        <v>650</v>
      </c>
      <c r="C175" s="39">
        <v>8</v>
      </c>
      <c r="D175" s="40">
        <v>4</v>
      </c>
      <c r="E175" s="41" t="s">
        <v>127</v>
      </c>
      <c r="F175" s="42"/>
      <c r="G175" s="43">
        <f>G176</f>
        <v>0</v>
      </c>
      <c r="H175" s="124">
        <f>H176+H178</f>
        <v>485.5</v>
      </c>
      <c r="I175" s="129"/>
      <c r="J175" s="128"/>
    </row>
    <row r="176" spans="1:10" ht="40.5" customHeight="1">
      <c r="A176" s="24" t="s">
        <v>76</v>
      </c>
      <c r="B176" s="24">
        <v>650</v>
      </c>
      <c r="C176" s="39">
        <v>8</v>
      </c>
      <c r="D176" s="40">
        <v>4</v>
      </c>
      <c r="E176" s="41" t="s">
        <v>127</v>
      </c>
      <c r="F176" s="42">
        <v>200</v>
      </c>
      <c r="G176" s="43">
        <f>G177</f>
        <v>0</v>
      </c>
      <c r="H176" s="124">
        <f>H177</f>
        <v>455.5</v>
      </c>
      <c r="I176" s="129"/>
      <c r="J176" s="128"/>
    </row>
    <row r="177" spans="1:10" ht="40.5" customHeight="1">
      <c r="A177" s="24" t="s">
        <v>35</v>
      </c>
      <c r="B177" s="24">
        <v>650</v>
      </c>
      <c r="C177" s="39">
        <v>8</v>
      </c>
      <c r="D177" s="40">
        <v>4</v>
      </c>
      <c r="E177" s="41" t="s">
        <v>127</v>
      </c>
      <c r="F177" s="42">
        <v>240</v>
      </c>
      <c r="G177" s="43"/>
      <c r="H177" s="124">
        <v>455.5</v>
      </c>
      <c r="I177" s="129"/>
      <c r="J177" s="128"/>
    </row>
    <row r="178" spans="1:10" ht="27.75" customHeight="1">
      <c r="A178" s="25" t="s">
        <v>165</v>
      </c>
      <c r="B178" s="24">
        <v>650</v>
      </c>
      <c r="C178" s="44">
        <v>8</v>
      </c>
      <c r="D178" s="106">
        <v>4</v>
      </c>
      <c r="E178" s="111" t="s">
        <v>127</v>
      </c>
      <c r="F178" s="47">
        <v>300</v>
      </c>
      <c r="G178" s="149"/>
      <c r="H178" s="150">
        <f>H179</f>
        <v>30</v>
      </c>
      <c r="I178" s="129"/>
      <c r="J178" s="128"/>
    </row>
    <row r="179" spans="1:10" ht="18" customHeight="1">
      <c r="A179" s="25" t="s">
        <v>166</v>
      </c>
      <c r="B179" s="24">
        <v>650</v>
      </c>
      <c r="C179" s="44">
        <v>8</v>
      </c>
      <c r="D179" s="106">
        <v>4</v>
      </c>
      <c r="E179" s="111" t="s">
        <v>127</v>
      </c>
      <c r="F179" s="47">
        <v>360</v>
      </c>
      <c r="G179" s="149"/>
      <c r="H179" s="150">
        <v>30</v>
      </c>
      <c r="I179" s="129"/>
      <c r="J179" s="128"/>
    </row>
    <row r="180" spans="1:10" ht="38.25">
      <c r="A180" s="25" t="s">
        <v>118</v>
      </c>
      <c r="B180" s="24">
        <v>650</v>
      </c>
      <c r="C180" s="44">
        <v>8</v>
      </c>
      <c r="D180" s="45">
        <v>4</v>
      </c>
      <c r="E180" s="46" t="s">
        <v>119</v>
      </c>
      <c r="F180" s="47"/>
      <c r="G180" s="48">
        <f>G181</f>
        <v>0</v>
      </c>
      <c r="H180" s="126">
        <f>H181</f>
        <v>86</v>
      </c>
      <c r="I180" s="129"/>
      <c r="J180" s="128"/>
    </row>
    <row r="181" spans="1:10" ht="38.25">
      <c r="A181" s="25" t="s">
        <v>141</v>
      </c>
      <c r="B181" s="24">
        <v>650</v>
      </c>
      <c r="C181" s="44">
        <v>8</v>
      </c>
      <c r="D181" s="45">
        <v>4</v>
      </c>
      <c r="E181" s="46" t="s">
        <v>119</v>
      </c>
      <c r="F181" s="47">
        <v>600</v>
      </c>
      <c r="G181" s="48">
        <f>G182</f>
        <v>0</v>
      </c>
      <c r="H181" s="126">
        <f>H182</f>
        <v>86</v>
      </c>
      <c r="I181" s="129"/>
      <c r="J181" s="128"/>
    </row>
    <row r="182" spans="1:10" ht="63.75">
      <c r="A182" s="25" t="s">
        <v>142</v>
      </c>
      <c r="B182" s="24">
        <v>650</v>
      </c>
      <c r="C182" s="44">
        <v>8</v>
      </c>
      <c r="D182" s="45">
        <v>4</v>
      </c>
      <c r="E182" s="46" t="s">
        <v>119</v>
      </c>
      <c r="F182" s="47">
        <v>630</v>
      </c>
      <c r="G182" s="48"/>
      <c r="H182" s="126">
        <v>86</v>
      </c>
      <c r="I182" s="129"/>
      <c r="J182" s="128"/>
    </row>
    <row r="183" spans="1:10" ht="12.75">
      <c r="A183" s="94" t="s">
        <v>66</v>
      </c>
      <c r="B183" s="75">
        <v>650</v>
      </c>
      <c r="C183" s="95" t="s">
        <v>67</v>
      </c>
      <c r="D183" s="95" t="s">
        <v>80</v>
      </c>
      <c r="E183" s="96"/>
      <c r="F183" s="37"/>
      <c r="G183" s="38"/>
      <c r="H183" s="130">
        <f aca="true" t="shared" si="6" ref="H183:H188">H184</f>
        <v>60</v>
      </c>
      <c r="I183" s="131"/>
      <c r="J183" s="135"/>
    </row>
    <row r="184" spans="1:10" ht="12.75">
      <c r="A184" s="33" t="s">
        <v>68</v>
      </c>
      <c r="B184" s="24">
        <v>650</v>
      </c>
      <c r="C184" s="52">
        <v>10</v>
      </c>
      <c r="D184" s="53">
        <v>1</v>
      </c>
      <c r="E184" s="60"/>
      <c r="F184" s="47"/>
      <c r="G184" s="48"/>
      <c r="H184" s="126">
        <f t="shared" si="6"/>
        <v>60</v>
      </c>
      <c r="I184" s="129"/>
      <c r="J184" s="128"/>
    </row>
    <row r="185" spans="1:10" ht="25.5">
      <c r="A185" s="34" t="s">
        <v>40</v>
      </c>
      <c r="B185" s="24">
        <v>650</v>
      </c>
      <c r="C185" s="52">
        <v>10</v>
      </c>
      <c r="D185" s="53">
        <v>1</v>
      </c>
      <c r="E185" s="47" t="s">
        <v>42</v>
      </c>
      <c r="F185" s="47"/>
      <c r="G185" s="48"/>
      <c r="H185" s="126">
        <f t="shared" si="6"/>
        <v>60</v>
      </c>
      <c r="I185" s="129"/>
      <c r="J185" s="128"/>
    </row>
    <row r="186" spans="1:10" ht="37.5" customHeight="1">
      <c r="A186" s="24" t="s">
        <v>86</v>
      </c>
      <c r="B186" s="24">
        <v>650</v>
      </c>
      <c r="C186" s="52">
        <v>10</v>
      </c>
      <c r="D186" s="53">
        <v>1</v>
      </c>
      <c r="E186" s="47" t="s">
        <v>43</v>
      </c>
      <c r="F186" s="47"/>
      <c r="G186" s="48"/>
      <c r="H186" s="126">
        <f t="shared" si="6"/>
        <v>60</v>
      </c>
      <c r="I186" s="129"/>
      <c r="J186" s="128"/>
    </row>
    <row r="187" spans="1:10" ht="25.5">
      <c r="A187" s="30" t="s">
        <v>73</v>
      </c>
      <c r="B187" s="24">
        <v>650</v>
      </c>
      <c r="C187" s="52">
        <v>10</v>
      </c>
      <c r="D187" s="53">
        <v>1</v>
      </c>
      <c r="E187" s="58" t="s">
        <v>72</v>
      </c>
      <c r="F187" s="47"/>
      <c r="G187" s="48"/>
      <c r="H187" s="126">
        <f t="shared" si="6"/>
        <v>60</v>
      </c>
      <c r="I187" s="129"/>
      <c r="J187" s="128"/>
    </row>
    <row r="188" spans="1:10" ht="25.5">
      <c r="A188" s="30" t="s">
        <v>69</v>
      </c>
      <c r="B188" s="24">
        <v>650</v>
      </c>
      <c r="C188" s="52">
        <v>10</v>
      </c>
      <c r="D188" s="53">
        <v>1</v>
      </c>
      <c r="E188" s="58" t="s">
        <v>72</v>
      </c>
      <c r="F188" s="58">
        <v>300</v>
      </c>
      <c r="G188" s="48"/>
      <c r="H188" s="136">
        <f t="shared" si="6"/>
        <v>60</v>
      </c>
      <c r="I188" s="129"/>
      <c r="J188" s="128"/>
    </row>
    <row r="189" spans="1:10" ht="27" customHeight="1">
      <c r="A189" s="105" t="s">
        <v>140</v>
      </c>
      <c r="B189" s="24">
        <v>650</v>
      </c>
      <c r="C189" s="52">
        <v>10</v>
      </c>
      <c r="D189" s="53">
        <v>1</v>
      </c>
      <c r="E189" s="58" t="s">
        <v>72</v>
      </c>
      <c r="F189" s="47">
        <v>310</v>
      </c>
      <c r="G189" s="48"/>
      <c r="H189" s="126">
        <v>60</v>
      </c>
      <c r="I189" s="129"/>
      <c r="J189" s="129"/>
    </row>
    <row r="190" spans="1:10" ht="17.25" customHeight="1">
      <c r="A190" s="88" t="s">
        <v>70</v>
      </c>
      <c r="B190" s="75">
        <v>650</v>
      </c>
      <c r="C190" s="97">
        <v>11</v>
      </c>
      <c r="D190" s="98">
        <v>0</v>
      </c>
      <c r="E190" s="92"/>
      <c r="F190" s="37"/>
      <c r="G190" s="38"/>
      <c r="H190" s="130">
        <f>H191</f>
        <v>2211.1000000000004</v>
      </c>
      <c r="I190" s="131"/>
      <c r="J190" s="131"/>
    </row>
    <row r="191" spans="1:10" ht="12.75">
      <c r="A191" s="35" t="s">
        <v>16</v>
      </c>
      <c r="B191" s="24">
        <v>650</v>
      </c>
      <c r="C191" s="44">
        <v>11</v>
      </c>
      <c r="D191" s="45">
        <v>1</v>
      </c>
      <c r="E191" s="47"/>
      <c r="F191" s="47"/>
      <c r="G191" s="48" t="e">
        <f>#REF!+G192</f>
        <v>#REF!</v>
      </c>
      <c r="H191" s="126">
        <f>H192</f>
        <v>2211.1000000000004</v>
      </c>
      <c r="I191" s="129"/>
      <c r="J191" s="128"/>
    </row>
    <row r="192" spans="1:10" ht="14.25" customHeight="1">
      <c r="A192" s="28" t="s">
        <v>40</v>
      </c>
      <c r="B192" s="24">
        <v>650</v>
      </c>
      <c r="C192" s="44">
        <v>11</v>
      </c>
      <c r="D192" s="65" t="s">
        <v>32</v>
      </c>
      <c r="E192" s="47" t="s">
        <v>42</v>
      </c>
      <c r="F192" s="47"/>
      <c r="G192" s="48" t="e">
        <f>G193</f>
        <v>#REF!</v>
      </c>
      <c r="H192" s="126">
        <f>H193</f>
        <v>2211.1000000000004</v>
      </c>
      <c r="I192" s="129"/>
      <c r="J192" s="128"/>
    </row>
    <row r="193" spans="1:10" ht="38.25">
      <c r="A193" s="35" t="s">
        <v>107</v>
      </c>
      <c r="B193" s="24">
        <v>650</v>
      </c>
      <c r="C193" s="44">
        <v>11</v>
      </c>
      <c r="D193" s="45">
        <v>1</v>
      </c>
      <c r="E193" s="47" t="s">
        <v>55</v>
      </c>
      <c r="F193" s="47"/>
      <c r="G193" s="48" t="e">
        <f>#REF!</f>
        <v>#REF!</v>
      </c>
      <c r="H193" s="126">
        <f>H194+H197</f>
        <v>2211.1000000000004</v>
      </c>
      <c r="I193" s="129"/>
      <c r="J193" s="128"/>
    </row>
    <row r="194" spans="1:10" ht="32.25" customHeight="1">
      <c r="A194" s="35" t="s">
        <v>109</v>
      </c>
      <c r="B194" s="24">
        <v>650</v>
      </c>
      <c r="C194" s="44">
        <v>11</v>
      </c>
      <c r="D194" s="45">
        <v>1</v>
      </c>
      <c r="E194" s="47" t="s">
        <v>56</v>
      </c>
      <c r="F194" s="47"/>
      <c r="G194" s="48"/>
      <c r="H194" s="126">
        <f>H195</f>
        <v>2177.3</v>
      </c>
      <c r="I194" s="129"/>
      <c r="J194" s="128"/>
    </row>
    <row r="195" spans="1:10" ht="38.25">
      <c r="A195" s="28" t="s">
        <v>77</v>
      </c>
      <c r="B195" s="24">
        <v>650</v>
      </c>
      <c r="C195" s="44">
        <v>11</v>
      </c>
      <c r="D195" s="45">
        <v>1</v>
      </c>
      <c r="E195" s="47" t="s">
        <v>56</v>
      </c>
      <c r="F195" s="47">
        <v>600</v>
      </c>
      <c r="G195" s="48"/>
      <c r="H195" s="126">
        <f>H196</f>
        <v>2177.3</v>
      </c>
      <c r="I195" s="128"/>
      <c r="J195" s="128"/>
    </row>
    <row r="196" spans="1:10" ht="25.5">
      <c r="A196" s="32" t="s">
        <v>65</v>
      </c>
      <c r="B196" s="24">
        <v>650</v>
      </c>
      <c r="C196" s="44">
        <v>11</v>
      </c>
      <c r="D196" s="45">
        <v>1</v>
      </c>
      <c r="E196" s="47" t="s">
        <v>56</v>
      </c>
      <c r="F196" s="47">
        <v>610</v>
      </c>
      <c r="G196" s="48"/>
      <c r="H196" s="126">
        <v>2177.3</v>
      </c>
      <c r="I196" s="128"/>
      <c r="J196" s="128"/>
    </row>
    <row r="197" spans="1:10" ht="25.5">
      <c r="A197" s="25" t="s">
        <v>108</v>
      </c>
      <c r="B197" s="24">
        <v>650</v>
      </c>
      <c r="C197" s="44">
        <v>11</v>
      </c>
      <c r="D197" s="45">
        <v>1</v>
      </c>
      <c r="E197" s="47" t="s">
        <v>57</v>
      </c>
      <c r="F197" s="47"/>
      <c r="G197" s="48"/>
      <c r="H197" s="126">
        <f>H198</f>
        <v>33.8</v>
      </c>
      <c r="I197" s="129"/>
      <c r="J197" s="128"/>
    </row>
    <row r="198" spans="1:10" ht="38.25">
      <c r="A198" s="25" t="s">
        <v>76</v>
      </c>
      <c r="B198" s="24">
        <v>650</v>
      </c>
      <c r="C198" s="44">
        <v>11</v>
      </c>
      <c r="D198" s="45">
        <v>1</v>
      </c>
      <c r="E198" s="47" t="s">
        <v>57</v>
      </c>
      <c r="F198" s="47">
        <v>200</v>
      </c>
      <c r="G198" s="48"/>
      <c r="H198" s="126">
        <f>H199</f>
        <v>33.8</v>
      </c>
      <c r="I198" s="129"/>
      <c r="J198" s="128"/>
    </row>
    <row r="199" spans="1:10" ht="38.25">
      <c r="A199" s="25" t="s">
        <v>35</v>
      </c>
      <c r="B199" s="24">
        <v>650</v>
      </c>
      <c r="C199" s="44">
        <v>11</v>
      </c>
      <c r="D199" s="45">
        <v>1</v>
      </c>
      <c r="E199" s="47" t="s">
        <v>57</v>
      </c>
      <c r="F199" s="47">
        <v>240</v>
      </c>
      <c r="G199" s="48"/>
      <c r="H199" s="126">
        <v>33.8</v>
      </c>
      <c r="I199" s="129"/>
      <c r="J199" s="128"/>
    </row>
    <row r="200" spans="1:10" ht="12.75">
      <c r="A200" s="10" t="s">
        <v>8</v>
      </c>
      <c r="B200" s="10"/>
      <c r="C200" s="62"/>
      <c r="D200" s="62"/>
      <c r="E200" s="62"/>
      <c r="F200" s="62"/>
      <c r="G200" s="63" t="e">
        <f>#REF!+G165+#REF!+G127+G98+G75+G66+G24+#REF!</f>
        <v>#REF!</v>
      </c>
      <c r="H200" s="137">
        <f>H24+H67+H75+H105+H127+H165+H190+H183+H158</f>
        <v>45876.1</v>
      </c>
      <c r="I200" s="137">
        <f>I24+I66+I75+I105+I127+I165+I190+I183</f>
        <v>370</v>
      </c>
      <c r="J200" s="137">
        <f>J24+J66+J75+J105+J127+J165+J183</f>
        <v>340</v>
      </c>
    </row>
    <row r="201" ht="12.75"/>
    <row r="202" spans="8:9" ht="12.75">
      <c r="H202" s="8"/>
      <c r="I202" s="15"/>
    </row>
    <row r="203" ht="12.75">
      <c r="H203" s="8"/>
    </row>
    <row r="204" ht="12.75">
      <c r="I204" s="8"/>
    </row>
  </sheetData>
  <sheetProtection/>
  <mergeCells count="18">
    <mergeCell ref="H7:J7"/>
    <mergeCell ref="H8:J8"/>
    <mergeCell ref="F1:J1"/>
    <mergeCell ref="F2:J2"/>
    <mergeCell ref="F3:J3"/>
    <mergeCell ref="F4:J4"/>
    <mergeCell ref="A19:J19"/>
    <mergeCell ref="I14:J14"/>
    <mergeCell ref="F15:J15"/>
    <mergeCell ref="F16:J16"/>
    <mergeCell ref="I5:J5"/>
    <mergeCell ref="H6:J6"/>
    <mergeCell ref="I10:J10"/>
    <mergeCell ref="H11:J11"/>
    <mergeCell ref="H12:J12"/>
    <mergeCell ref="H13:J13"/>
    <mergeCell ref="I20:J20"/>
    <mergeCell ref="F17:J17"/>
  </mergeCells>
  <printOptions horizontalCentered="1"/>
  <pageMargins left="0.3937007874015748" right="0.1968503937007874" top="0.3937007874015748" bottom="0.3937007874015748" header="0.5118110236220472" footer="0.5118110236220472"/>
  <pageSetup fitToHeight="0" fitToWidth="1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2022-12-20T05:26:07Z</cp:lastPrinted>
  <dcterms:created xsi:type="dcterms:W3CDTF">2007-10-01T08:39:13Z</dcterms:created>
  <dcterms:modified xsi:type="dcterms:W3CDTF">2023-01-30T06:14:57Z</dcterms:modified>
  <cp:category/>
  <cp:version/>
  <cp:contentType/>
  <cp:contentStatus/>
</cp:coreProperties>
</file>